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puser1\Desktop\печать 15\Бюджет район\"/>
    </mc:Choice>
  </mc:AlternateContent>
  <bookViews>
    <workbookView xWindow="0" yWindow="0" windowWidth="24000" windowHeight="9030" tabRatio="605"/>
  </bookViews>
  <sheets>
    <sheet name="отчет за  2023 г" sheetId="20" r:id="rId1"/>
    <sheet name="Лист1" sheetId="21" state="hidden" r:id="rId2"/>
  </sheets>
  <definedNames>
    <definedName name="_xlnm._FilterDatabase" localSheetId="0" hidden="1">'отчет за  2023 г'!$D$3:$H$110</definedName>
  </definedNames>
  <calcPr calcId="152511"/>
</workbook>
</file>

<file path=xl/calcChain.xml><?xml version="1.0" encoding="utf-8"?>
<calcChain xmlns="http://schemas.openxmlformats.org/spreadsheetml/2006/main">
  <c r="F4" i="20" l="1"/>
  <c r="H95" i="20" l="1"/>
  <c r="H71" i="20" s="1"/>
  <c r="G71" i="20"/>
  <c r="G108" i="20" l="1"/>
  <c r="H108" i="20"/>
  <c r="F108" i="20"/>
  <c r="H5" i="20" l="1"/>
  <c r="G5" i="20"/>
  <c r="H56" i="20"/>
  <c r="G55" i="20"/>
  <c r="G54" i="20"/>
  <c r="G53" i="20"/>
  <c r="G14" i="20"/>
  <c r="G64" i="20" l="1"/>
  <c r="H64" i="20"/>
  <c r="F64" i="20"/>
  <c r="F55" i="20"/>
  <c r="F54" i="20"/>
  <c r="F53" i="20"/>
  <c r="F23" i="20" l="1"/>
  <c r="G23" i="20"/>
  <c r="G60" i="20" l="1"/>
  <c r="H60" i="20"/>
  <c r="F61" i="20"/>
  <c r="F60" i="20" s="1"/>
  <c r="G56" i="20"/>
  <c r="F59" i="20"/>
  <c r="F56" i="20" s="1"/>
  <c r="F14" i="20"/>
  <c r="G107" i="20" l="1"/>
  <c r="G106" i="20"/>
  <c r="G105" i="20"/>
  <c r="G104" i="20"/>
  <c r="G103" i="20"/>
  <c r="G102" i="20"/>
  <c r="G101" i="20"/>
  <c r="G100" i="20"/>
  <c r="G99" i="20"/>
  <c r="G98" i="20"/>
  <c r="G97" i="20"/>
  <c r="G96" i="20"/>
  <c r="G95" i="20"/>
  <c r="G94" i="20"/>
  <c r="G93" i="20"/>
  <c r="G92" i="20"/>
  <c r="G90" i="20"/>
  <c r="G82" i="20"/>
  <c r="G52" i="20"/>
  <c r="G51" i="20"/>
  <c r="G50" i="20"/>
  <c r="G47" i="20"/>
  <c r="G46" i="20"/>
  <c r="G44" i="20"/>
  <c r="G43" i="20"/>
  <c r="G42" i="20"/>
  <c r="G41" i="20"/>
  <c r="G40" i="20"/>
  <c r="G39" i="20"/>
  <c r="G38" i="20"/>
  <c r="G35" i="20"/>
  <c r="G34" i="20"/>
  <c r="G33" i="20"/>
  <c r="G29" i="20"/>
  <c r="G17" i="20"/>
  <c r="F107" i="20"/>
  <c r="F106" i="20"/>
  <c r="F105" i="20"/>
  <c r="F104" i="20"/>
  <c r="F103" i="20"/>
  <c r="F102" i="20"/>
  <c r="F101" i="20"/>
  <c r="F100" i="20"/>
  <c r="F99" i="20"/>
  <c r="F98" i="20"/>
  <c r="F97" i="20"/>
  <c r="F96" i="20"/>
  <c r="F95" i="20"/>
  <c r="F94" i="20"/>
  <c r="F93" i="20"/>
  <c r="F92" i="20"/>
  <c r="F90" i="20"/>
  <c r="F82" i="20"/>
  <c r="F71" i="20" s="1"/>
  <c r="G62" i="20"/>
  <c r="G4" i="20" s="1"/>
  <c r="H62" i="20"/>
  <c r="H4" i="20" s="1"/>
  <c r="F62" i="20"/>
  <c r="F70" i="20"/>
  <c r="F69" i="20"/>
  <c r="F66" i="20"/>
  <c r="F52" i="20" l="1"/>
  <c r="F51" i="20"/>
  <c r="F50" i="20"/>
  <c r="F47" i="20"/>
  <c r="F46" i="20"/>
  <c r="F45" i="20"/>
  <c r="F44" i="20"/>
  <c r="F43" i="20"/>
  <c r="F42" i="20"/>
  <c r="F41" i="20"/>
  <c r="F40" i="20"/>
  <c r="F39" i="20"/>
  <c r="F38" i="20"/>
  <c r="F35" i="20"/>
  <c r="F34" i="20"/>
  <c r="F33" i="20"/>
  <c r="F29" i="20"/>
  <c r="F17" i="20"/>
  <c r="F5" i="20" l="1"/>
</calcChain>
</file>

<file path=xl/sharedStrings.xml><?xml version="1.0" encoding="utf-8"?>
<sst xmlns="http://schemas.openxmlformats.org/spreadsheetml/2006/main" count="432" uniqueCount="164">
  <si>
    <t>№ п/п</t>
  </si>
  <si>
    <t>Наименование мероприятий</t>
  </si>
  <si>
    <t>Главный распорядитель средств</t>
  </si>
  <si>
    <t>Раздел, подраздел классификации расходов бюджета</t>
  </si>
  <si>
    <t>Всего:</t>
  </si>
  <si>
    <t xml:space="preserve">Фамилия, инициалы депутата </t>
  </si>
  <si>
    <t>Культура</t>
  </si>
  <si>
    <t xml:space="preserve"> Образование</t>
  </si>
  <si>
    <t>Завадский В.В.</t>
  </si>
  <si>
    <t>Администрация муниципального образования "Каблуковское сельское поселение" Калининского района Тверской области</t>
  </si>
  <si>
    <t>Калачев А.А.</t>
  </si>
  <si>
    <t>Никонорова О.О.</t>
  </si>
  <si>
    <t>Титов А.В.</t>
  </si>
  <si>
    <t>Удальцов С.М.</t>
  </si>
  <si>
    <t>Администрация муниципального образования "Эммаусское сельское поселение" Калининского района Тверской области</t>
  </si>
  <si>
    <t>Администрация муниципального образования "Медновское сельское поселение" Калининского района Тверской области</t>
  </si>
  <si>
    <t>Тихомиров А.А.</t>
  </si>
  <si>
    <t>Карасева О.А.</t>
  </si>
  <si>
    <t xml:space="preserve"> № п/п</t>
  </si>
  <si>
    <t xml:space="preserve">ФИО депутата </t>
  </si>
  <si>
    <t xml:space="preserve"> Сумма и направление расходов</t>
  </si>
  <si>
    <t xml:space="preserve"> 79 843,22 руб. - оплата теплоснабжения МУ КДЦ "Суховерковсикй"  </t>
  </si>
  <si>
    <t xml:space="preserve"> 10 000,0 руб. - МДОУ "Медновский детский сад" - </t>
  </si>
  <si>
    <t xml:space="preserve"> Петрова  Елена Геннадьевна</t>
  </si>
  <si>
    <t xml:space="preserve"> Титов   Андрей Валерьевич</t>
  </si>
  <si>
    <t xml:space="preserve"> Бозов  Владимир Юрьевич</t>
  </si>
  <si>
    <t xml:space="preserve">   Заявления депутатов, поступившие после направления проекта решения на рассмотрение</t>
  </si>
  <si>
    <t xml:space="preserve"> Васильев Владимир Юрьевич</t>
  </si>
  <si>
    <t xml:space="preserve"> 75 000,00 руб. - МОУ "Горютинская СОШ" проведение текущего ремонта при подготовке к новому учебному году </t>
  </si>
  <si>
    <t xml:space="preserve"> 99 513, 15 руб. - ДК "Октябрь" МКУ КДЦ "Медновский" (покупка и установка двух пластиковых  окон, покупка и установка жалюзи, покупка и установка витрины для кубков),                                                                                      8 340,00 руб. - покупка 10 стульев в Октбярскую сельскую библиотеку-филиал МКУК "Медновская сельская библиотека),                                                     50 000,00 руб. - покупка и установка двух пластиковых окон в Медновской ДШИ (в помешении МКУК "Медновская сельская библиотека),                                                                                   50 000,00 руб. - покупка и установка двух пластиковых окон в МОУ "Бльшеборковская СОШ",                                                                                   15 000,00 руб. - на оплату пересчета смет на ремонты  МДОУ "Медновский детский сад"                    31 990,00 руб. - покупка бензокосы в МОУ "Никулинская СОШ"                                                      </t>
  </si>
  <si>
    <t>Администрация муниципального образования "Кулицкое сельское поселение" Калининского района Тверской области</t>
  </si>
  <si>
    <t>Национальная экономика</t>
  </si>
  <si>
    <t xml:space="preserve"> </t>
  </si>
  <si>
    <t>Германов В.М.</t>
  </si>
  <si>
    <t>Безручко Т.А.</t>
  </si>
  <si>
    <t>Рассказова И.И.</t>
  </si>
  <si>
    <t>Администрация муниципального образования "Красногорское сельское поселение" Калининского района Тверской области</t>
  </si>
  <si>
    <t>Администрация муниципального образования "Никулинское сельское поселение" Калининского района Тверской области</t>
  </si>
  <si>
    <t>Администрация муниципального образования "Щербининское сельское поселение" Калининского района Тверской области</t>
  </si>
  <si>
    <t>Благоустройство</t>
  </si>
  <si>
    <t>Физическая культура и спорт</t>
  </si>
  <si>
    <t>Бозов В.Ю.</t>
  </si>
  <si>
    <t>Мельников Д.Ю.</t>
  </si>
  <si>
    <t>Белов С.А.</t>
  </si>
  <si>
    <t>Горецкий К.Ф.</t>
  </si>
  <si>
    <t xml:space="preserve">Управление образования администрации Калининского муниципального района </t>
  </si>
  <si>
    <t>Васильев В.Ю.</t>
  </si>
  <si>
    <t>Ефимов Е.В.</t>
  </si>
  <si>
    <t>Шумакова С.Ю,</t>
  </si>
  <si>
    <t>Администрация муниципального образования "Аввакумовское сельское поселение" Калининского района Тверской области</t>
  </si>
  <si>
    <t>Харченко А.П.</t>
  </si>
  <si>
    <t>Администрация муниципального образования "Тургиновское сельское поселение" Калининского района Тверской области</t>
  </si>
  <si>
    <t>Администрация муниципального образования "Верхневолжское сельское поселение" Калининского района Тверской области</t>
  </si>
  <si>
    <t>Администрация муниципального образования "Бурашевское сельское поселение" Калининского района Тверской области</t>
  </si>
  <si>
    <t>Финансирование (тыс.руб)</t>
  </si>
  <si>
    <t>Утверждено по решению о бюджете (тыс.руб)</t>
  </si>
  <si>
    <t>Кассовое исполнение (тыс.руб.)</t>
  </si>
  <si>
    <t xml:space="preserve">Администрация Калининского муниципального района </t>
  </si>
  <si>
    <t>Дополнительное образование детей</t>
  </si>
  <si>
    <t>Администрация муниципального образования "Михайловское сельское поселение" Калининского района Тверской области</t>
  </si>
  <si>
    <t xml:space="preserve"> МДОУ "Заволжский детский сад "Колосок" - приобретение кухонной пасуды</t>
  </si>
  <si>
    <t>07 01</t>
  </si>
  <si>
    <t xml:space="preserve"> МДОУ "Кулицкий детский сад" - приобретение кухонной пасуды</t>
  </si>
  <si>
    <t>МДОУ «Рязановский детский сад»  – приобретение 2-х пылесосов</t>
  </si>
  <si>
    <t>МДОУ «Никулинский детский сад» – приобретение  холодильника</t>
  </si>
  <si>
    <t>МОУ  "Рождественская СОШ" –  на закупку,  замену окон, регулировка ранее установленных окон</t>
  </si>
  <si>
    <t>07 02</t>
  </si>
  <si>
    <t xml:space="preserve">  МОУ "Езвинская СОШ" - приобретение газового счетчика и комплекта монтажных частей, бактерицидного облучателя, бактерицидной лампы, мойки односекционной, сместителя двухрычажного, набора посуды (4 кастрюли) для столовой</t>
  </si>
  <si>
    <t xml:space="preserve">  МОУ "Езвинская СОШ":- приобретение 4-х кастрюль из нержавеющей стали</t>
  </si>
  <si>
    <t xml:space="preserve">  МОУ "Некрасовская СОШ":- приобретение  ОСБ в количестве 48 листов для ремонта пола в  кабинете географии </t>
  </si>
  <si>
    <t xml:space="preserve">  МОУ "Некрасовская СОШ":- составление проектно-сметной документации на ремонт кабинета информатики</t>
  </si>
  <si>
    <t>МОУ "Михайловская СОШ" - приобретение электроплиты для столовой</t>
  </si>
  <si>
    <t xml:space="preserve">07 02 </t>
  </si>
  <si>
    <t xml:space="preserve"> МОУ  "Никулинская СОШ" - приобретение посуды для столовой</t>
  </si>
  <si>
    <t xml:space="preserve"> МОУ "Никольская ООШ" - приобретение посуды</t>
  </si>
  <si>
    <t xml:space="preserve"> МОУ "Большеборковская СОШ" - на установку подъемной платформы для инвалидов-колясочников </t>
  </si>
  <si>
    <t xml:space="preserve"> МОУ "Некрасовская СОШ": - составление ПСД  по ремонту  кабинета</t>
  </si>
  <si>
    <t xml:space="preserve"> МОУ "Тверская СОШ" - приобретение спортинвентаря</t>
  </si>
  <si>
    <t xml:space="preserve"> МОУ "Оршинская СОШ" - составление коньюктурного аналиа (ПСД)  по замене оконных блоков здания</t>
  </si>
  <si>
    <t xml:space="preserve"> МОУ "Колталовская СОШ" - приобретение                    металлического стеллажа для кухни, 40 стульев, 3 скамейки и 2-х ковров для детского сада </t>
  </si>
  <si>
    <t xml:space="preserve"> МОУ "Колталовская СОШ" - приобретение                    2-х сместителей с лейкой и 1 сместителя поворотного для кухни</t>
  </si>
  <si>
    <t xml:space="preserve"> МОУ "Черногубовская СОШ" - приобретение школьной мебели</t>
  </si>
  <si>
    <t xml:space="preserve"> МОУ "Оршинская СОШ" - приобретение системного блока в кабинет информатики</t>
  </si>
  <si>
    <t xml:space="preserve"> МОУ "Оршинская СОШ" - приобретение сканера, лыжных палок и ботинок</t>
  </si>
  <si>
    <t xml:space="preserve"> МОУ "Михайловская СОШ" - приобретение холодильника</t>
  </si>
  <si>
    <t xml:space="preserve"> МОУ "Колталовская СОШ" - приобретение                    посуды</t>
  </si>
  <si>
    <t xml:space="preserve"> МОУ "Никольская  НОШ" - приобретение                    посуды</t>
  </si>
  <si>
    <t xml:space="preserve"> МОУ "Колталовская СОШ" - приобретение                    3 палаток и спортивного оборудования для турслетов</t>
  </si>
  <si>
    <t xml:space="preserve"> МОУ "Васильевская СОШ" - приобретение                    бланков аттестатов, услуги по обновлению ПО, лицензия на ПО для бланков аттестатов</t>
  </si>
  <si>
    <t xml:space="preserve"> МОУ "Большеборковская СОШ" - приобретение и установка окннных блоков </t>
  </si>
  <si>
    <t xml:space="preserve"> МОУ "Черногубовская СОШ" - покупка холодильника и посуды для столовой </t>
  </si>
  <si>
    <t xml:space="preserve"> МОУ "Горютинская СОШ" - приобретение стройматериалов и ворот для школьного гаража </t>
  </si>
  <si>
    <t xml:space="preserve"> МОУ "Горютинская СОШ" - приобретение 35 столешниц для столов в школьную столовую</t>
  </si>
  <si>
    <t xml:space="preserve"> МОУ "Тургиновская СОШ" - приобретение жалюзи в кабинеты</t>
  </si>
  <si>
    <t xml:space="preserve"> МДОУ "Эммаусский детский сад" - приобретение двух насосов</t>
  </si>
  <si>
    <t xml:space="preserve"> МДОУ "Кулицкий детский сад" - приобретение светильников и ламп</t>
  </si>
  <si>
    <t xml:space="preserve"> МДОУ "Кулицкий детский сад" - приобретение постельных принадлежностей</t>
  </si>
  <si>
    <t xml:space="preserve"> МДОУ "Медновский детский сад "Родничок" - оплата услуг по обрезке, вырубке деревьев, корчеванию и вывозу пней</t>
  </si>
  <si>
    <t>Бозов В.Ю,</t>
  </si>
  <si>
    <t xml:space="preserve"> МДОУ "Дмитрово-Черкасский детский сад "Родничок" - приоретение ноутбука и МФУ</t>
  </si>
  <si>
    <t xml:space="preserve"> МДОУ "Дмитрово-Черкасский детский сад" - приоретение холодильника и стриотельных материалов для ремонта кровли</t>
  </si>
  <si>
    <t xml:space="preserve"> МУ ДО "Медновская школа искусств" - разработка ПСД по капремонту помещений левого крыла здания</t>
  </si>
  <si>
    <t>07 03</t>
  </si>
  <si>
    <t xml:space="preserve"> Администрация Заволжского сельского поселения - ремонт моста возле памятного места «Хвастовская переправа» </t>
  </si>
  <si>
    <t>Администрация муниципального образования "Заволжское сельское поселение" Калининского района Тверской области</t>
  </si>
  <si>
    <t>04 09</t>
  </si>
  <si>
    <t>190,0</t>
  </si>
  <si>
    <t xml:space="preserve">  Администрация Медновского сельского поселения  – приоретение детского игрового комплекса</t>
  </si>
  <si>
    <t xml:space="preserve">  Администрация Эммаусского сельского поселения  – приобретение и установка детской игровой площадки в д. Пасынково</t>
  </si>
  <si>
    <t xml:space="preserve"> Администрация городского поселения - поселок Орша - укладка бесшовного покрытия на детской площадке </t>
  </si>
  <si>
    <t>Администрация муниципального образования "Городское поселение - поселок Орша"</t>
  </si>
  <si>
    <t xml:space="preserve"> Администрация городского поселения - поселок Орша - устройство детской площадки </t>
  </si>
  <si>
    <t xml:space="preserve">  Администрация Заволжского сельского поселения  – обустройство детской игровой площадки в д.Большие Борки</t>
  </si>
  <si>
    <t>05 03</t>
  </si>
  <si>
    <t>МУК  ЦРМБ им. Крупской - визуализация проекта (проектно-сметная документация)</t>
  </si>
  <si>
    <t>МУК Медновская сельская библиотека  - приобретениемультипроектра и экрана на штативе</t>
  </si>
  <si>
    <t>МУК КДЦ "Красногорский"  – приобретение 2-х теннисных столов и 2-х тепловых пушек</t>
  </si>
  <si>
    <t>МУК КДЦ Кулицкий – приобретение принтера и микрофона</t>
  </si>
  <si>
    <r>
      <t>МУК КДЦ "Кулицкий" - приобретение мебели</t>
    </r>
    <r>
      <rPr>
        <u/>
        <sz val="11"/>
        <rFont val="Times New Roman"/>
        <family val="1"/>
        <charset val="204"/>
      </rPr>
      <t/>
    </r>
  </si>
  <si>
    <t xml:space="preserve">МУК КДЦ "Кулицкий" - на установку 2-х окон и4-х  решоток на окна </t>
  </si>
  <si>
    <t>МУК  "КДЦ Медновский" –  приобретение             2-х шкафов</t>
  </si>
  <si>
    <t>МУК КДЦ "Каблуковский" -   приобретение одежды и обуви для танцевальных коллективов</t>
  </si>
  <si>
    <t>МУК КДЦ Кулицкий – ремонт электропроводки</t>
  </si>
  <si>
    <t>МУК КДЦ «Каблуковский» - приобретение ноутбука</t>
  </si>
  <si>
    <t>ДК им. А. Дементьева в д. Старый Погост-приобретение проектора</t>
  </si>
  <si>
    <t>МУК КДЦ "Кулицкий" - приобретение книг для библиотеки</t>
  </si>
  <si>
    <t>МУК КДЦ "Аввакумовский" - приобретение телевизора</t>
  </si>
  <si>
    <t>МУК КДЦ «Никулинский» - приобретение акустической системы</t>
  </si>
  <si>
    <t>МУК  "КДЦ Медновский" филиал ДК "Октябрь" –  приобретение уличной ёлки</t>
  </si>
  <si>
    <t>МКУК  "Заволжская сельская библиотека" –  приобретение и установка окон</t>
  </si>
  <si>
    <t>МУК  КДЦ "Заволжский" (филиал Дмитрово-Черкассы –  приобретение теннисного стола и беспроводного микрофона</t>
  </si>
  <si>
    <t>МУК  КДЦ "Заволжский" (филиал Дмитрово-Черкассы –  приобретение микрофонов со станцией</t>
  </si>
  <si>
    <t>МУК КДЦ "Михайловский" –  ремонт крыши</t>
  </si>
  <si>
    <t>МУК КДЦ "Васильевский" - приобретение и установка оконных блоков</t>
  </si>
  <si>
    <t>Администрация муниципального образования "Городское поселение" - поселок Васильевский Мох" Калининского района Тверской области</t>
  </si>
  <si>
    <t>МУК КДЦ "Тургиновский"  – приобретение цветного принтера, картриджей, ламинатора</t>
  </si>
  <si>
    <t>МУК КДЦ Бурашево  – приобретение мебели (письменный стол для руководителя, столы для занятий, шкафы книжные и для одежды)</t>
  </si>
  <si>
    <t>МУК КДЦ Бурашево  – приобретение строительных материалов для ремонта помещений КДЦ</t>
  </si>
  <si>
    <t>МУК КДЦ «Щербининский» - приобретение и установка светового оборудования в ДК Ст.Погост</t>
  </si>
  <si>
    <t>МУК КДЦ "Красногорский"  – приобретение народных костюмов для тверческого коллектива (26 шт.), стола прямоугольного, проектора, 2-к клавиатур для ноутбука, скамейки и складного стула</t>
  </si>
  <si>
    <t>08 01</t>
  </si>
  <si>
    <t xml:space="preserve">08 01 </t>
  </si>
  <si>
    <t>МУК КДЦ "Квакшинский" - приобретение спортивного комплекса</t>
  </si>
  <si>
    <t>11 02</t>
  </si>
  <si>
    <t xml:space="preserve"> МОУ "Большеборковская СОШ" - на приобретение мебели в кабинет химии</t>
  </si>
  <si>
    <t xml:space="preserve"> МОУ "Горютинская СОШ" - ремонт помещения гаража</t>
  </si>
  <si>
    <t xml:space="preserve"> МОУ "Горютинская СОШ" -приобретение жалюзи в учебные кабинеты</t>
  </si>
  <si>
    <t xml:space="preserve"> МОУ "Медновская СОШ" - приобретение оборудования для кабинета ИЗО</t>
  </si>
  <si>
    <t xml:space="preserve"> МОУ "Колталовская СОШ" - приобретение мебели</t>
  </si>
  <si>
    <t xml:space="preserve"> МУ ДО "Медновская школа искусств" - приобретение ноутбука</t>
  </si>
  <si>
    <t>Национальная безопасность и правоохранительная деятельность</t>
  </si>
  <si>
    <t xml:space="preserve"> Администрация Заволжского сельского поселения - установка 6 камер видеонаблюдения</t>
  </si>
  <si>
    <t>03 14</t>
  </si>
  <si>
    <t>МОУ "Эммаусская СОШ" – приобретение 55 светильников, 90 ламп для учебных кабинетов, 10 светильников уличных, 54 светильника светодиодных, 75 ламп светодиодных, дрел-шуруповерта, углошлифовальной машины</t>
  </si>
  <si>
    <t xml:space="preserve"> МОУ "Рождественская СОШ" - приобретение 2-х термопотов и водонагревателя </t>
  </si>
  <si>
    <t xml:space="preserve"> МОУ "Славновская ООШ" -  приобретение стиральной машины</t>
  </si>
  <si>
    <t>МДОУ "Эммаусский детский сад" - приобретение цветного принтера и 7 офисных  стульев</t>
  </si>
  <si>
    <t xml:space="preserve">  Администрация Медновского сельского поселения  – обслуживание и ремонт сетей уличного освещения в д. Кумордино</t>
  </si>
  <si>
    <t>МКУ КДЦ "Щербининский" - приобретение спортивного  инвентаря (штанг, боксерский мешок и др.)</t>
  </si>
  <si>
    <t xml:space="preserve">  Нераспределенный остаток</t>
  </si>
  <si>
    <t>Отчет об исполнении расходов бюджета Калининского муниципального района, выделенных на реализацию предложений избирателей депутатам Собрания депутатов Калининского муниципального района Тверской области                                        за 2023 год</t>
  </si>
  <si>
    <t>Собрание депутатов Калининского муниципального района Тверской области</t>
  </si>
  <si>
    <t>01 13</t>
  </si>
  <si>
    <t xml:space="preserve">Приложение 10                                                                                                                                       к решению Думы Калининского                                                                                                                          муниципального округа  Тверской области                                                                                   от «27»  июня 2024 г. № 226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</si>
</sst>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#,##0.0"/>
    <numFmt numFmtId="166" formatCode="0.0000000"/>
  </numFmts>
  <fonts count="19" x14ac:knownFonts="1">
    <font>
      <sz val="10"/>
      <name val="Arial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name val="Arial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0" fontId="4" fillId="0" borderId="0" xfId="0" applyFont="1"/>
    <xf numFmtId="0" fontId="10" fillId="0" borderId="0" xfId="0" applyFont="1"/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1" xfId="0" applyFont="1" applyFill="1" applyBorder="1" applyAlignment="1">
      <alignment horizontal="center" vertical="center" textRotation="90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Alignment="1"/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top" wrapText="1"/>
    </xf>
    <xf numFmtId="164" fontId="11" fillId="0" borderId="1" xfId="1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center" textRotation="90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2" fontId="8" fillId="2" borderId="0" xfId="0" applyNumberFormat="1" applyFont="1" applyFill="1"/>
    <xf numFmtId="0" fontId="14" fillId="0" borderId="1" xfId="0" applyFont="1" applyFill="1" applyBorder="1" applyAlignment="1">
      <alignment horizontal="justify" vertical="center"/>
    </xf>
    <xf numFmtId="0" fontId="12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/>
    </xf>
    <xf numFmtId="49" fontId="12" fillId="0" borderId="1" xfId="0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165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164" fontId="13" fillId="0" borderId="1" xfId="1" applyNumberFormat="1" applyFont="1" applyFill="1" applyBorder="1" applyAlignment="1">
      <alignment horizontal="left" vertical="center" wrapText="1"/>
    </xf>
    <xf numFmtId="164" fontId="11" fillId="0" borderId="1" xfId="1" applyNumberFormat="1" applyFont="1" applyFill="1" applyBorder="1" applyAlignment="1">
      <alignment horizontal="center" vertical="top" wrapText="1"/>
    </xf>
    <xf numFmtId="164" fontId="11" fillId="0" borderId="1" xfId="1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left" vertical="top" wrapText="1"/>
    </xf>
    <xf numFmtId="164" fontId="15" fillId="0" borderId="1" xfId="1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0" fillId="0" borderId="1" xfId="0" applyBorder="1"/>
    <xf numFmtId="0" fontId="6" fillId="0" borderId="1" xfId="0" applyFont="1" applyFill="1" applyBorder="1" applyAlignment="1">
      <alignment horizontal="left" vertical="center" wrapText="1"/>
    </xf>
    <xf numFmtId="4" fontId="13" fillId="0" borderId="1" xfId="1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4" fontId="11" fillId="0" borderId="1" xfId="1" applyNumberFormat="1" applyFont="1" applyFill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4" fontId="13" fillId="0" borderId="1" xfId="2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left" vertical="top"/>
    </xf>
    <xf numFmtId="0" fontId="2" fillId="0" borderId="1" xfId="0" applyFont="1" applyBorder="1"/>
    <xf numFmtId="165" fontId="6" fillId="0" borderId="1" xfId="1" applyNumberFormat="1" applyFont="1" applyFill="1" applyBorder="1" applyAlignment="1">
      <alignment horizontal="center" vertical="center" wrapText="1"/>
    </xf>
    <xf numFmtId="0" fontId="18" fillId="0" borderId="1" xfId="0" applyFont="1" applyBorder="1"/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0" fontId="9" fillId="0" borderId="0" xfId="0" applyNumberFormat="1" applyFont="1" applyAlignment="1">
      <alignment horizontal="right" vertical="distributed" wrapText="1"/>
    </xf>
    <xf numFmtId="0" fontId="0" fillId="0" borderId="0" xfId="0" applyAlignment="1">
      <alignment horizontal="right" vertical="distributed" wrapText="1"/>
    </xf>
    <xf numFmtId="0" fontId="12" fillId="0" borderId="1" xfId="0" applyFont="1" applyFill="1" applyBorder="1" applyAlignment="1">
      <alignment horizontal="left" vertical="top"/>
    </xf>
    <xf numFmtId="0" fontId="6" fillId="0" borderId="0" xfId="0" applyNumberFormat="1" applyFont="1" applyAlignment="1">
      <alignment horizontal="right" vertical="top" wrapText="1"/>
    </xf>
    <xf numFmtId="166" fontId="9" fillId="0" borderId="0" xfId="0" applyNumberFormat="1" applyFont="1" applyAlignment="1">
      <alignment horizontal="right" vertical="top" wrapText="1"/>
    </xf>
    <xf numFmtId="0" fontId="9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7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3"/>
  <sheetViews>
    <sheetView tabSelected="1" topLeftCell="A112" zoomScaleNormal="100" zoomScaleSheetLayoutView="100" workbookViewId="0">
      <selection activeCell="L3" sqref="L3"/>
    </sheetView>
  </sheetViews>
  <sheetFormatPr defaultRowHeight="12.75" x14ac:dyDescent="0.2"/>
  <cols>
    <col min="1" max="1" width="3.7109375" customWidth="1"/>
    <col min="2" max="2" width="44.42578125" style="6" customWidth="1"/>
    <col min="3" max="3" width="18.140625" style="2" customWidth="1"/>
    <col min="4" max="4" width="31.85546875" customWidth="1"/>
    <col min="5" max="5" width="12.42578125" customWidth="1"/>
    <col min="6" max="6" width="15.28515625" style="24" customWidth="1"/>
    <col min="7" max="7" width="15.140625" customWidth="1"/>
    <col min="8" max="8" width="12.5703125" customWidth="1"/>
  </cols>
  <sheetData>
    <row r="1" spans="1:12" ht="83.25" customHeight="1" x14ac:dyDescent="0.2">
      <c r="A1" s="3"/>
      <c r="B1" s="63"/>
      <c r="C1" s="64"/>
      <c r="D1" s="66" t="s">
        <v>163</v>
      </c>
      <c r="E1" s="66"/>
      <c r="F1" s="67"/>
      <c r="G1" s="68"/>
      <c r="H1" s="69"/>
    </row>
    <row r="2" spans="1:12" ht="70.5" customHeight="1" x14ac:dyDescent="0.2">
      <c r="A2" s="70" t="s">
        <v>160</v>
      </c>
      <c r="B2" s="70"/>
      <c r="C2" s="70"/>
      <c r="D2" s="70"/>
      <c r="E2" s="70"/>
      <c r="F2" s="70"/>
      <c r="G2" s="70"/>
      <c r="H2" s="71"/>
    </row>
    <row r="3" spans="1:12" s="1" customFormat="1" ht="96.75" customHeight="1" x14ac:dyDescent="0.2">
      <c r="A3" s="7" t="s">
        <v>0</v>
      </c>
      <c r="B3" s="8" t="s">
        <v>1</v>
      </c>
      <c r="C3" s="9" t="s">
        <v>5</v>
      </c>
      <c r="D3" s="11" t="s">
        <v>2</v>
      </c>
      <c r="E3" s="9" t="s">
        <v>3</v>
      </c>
      <c r="F3" s="22" t="s">
        <v>55</v>
      </c>
      <c r="G3" s="9" t="s">
        <v>54</v>
      </c>
      <c r="H3" s="9" t="s">
        <v>56</v>
      </c>
      <c r="L3" s="1" t="s">
        <v>32</v>
      </c>
    </row>
    <row r="4" spans="1:12" s="1" customFormat="1" ht="24" customHeight="1" x14ac:dyDescent="0.2">
      <c r="A4" s="7"/>
      <c r="B4" s="65" t="s">
        <v>4</v>
      </c>
      <c r="C4" s="65"/>
      <c r="D4" s="65"/>
      <c r="E4" s="54"/>
      <c r="F4" s="44">
        <f>F5+F56+F60+F62+F64+F71+F108+F111</f>
        <v>7199.9954199999993</v>
      </c>
      <c r="G4" s="44">
        <f t="shared" ref="G4:H4" si="0">G5+G56+G60+G62+G64+G71+G108</f>
        <v>7006.4954199999993</v>
      </c>
      <c r="H4" s="44">
        <f t="shared" si="0"/>
        <v>6992.8109999999997</v>
      </c>
    </row>
    <row r="5" spans="1:12" s="1" customFormat="1" ht="15.75" x14ac:dyDescent="0.2">
      <c r="A5" s="21"/>
      <c r="B5" s="62" t="s">
        <v>7</v>
      </c>
      <c r="C5" s="62"/>
      <c r="D5" s="54"/>
      <c r="E5" s="54"/>
      <c r="F5" s="44">
        <f>F6+F7+F8+F9+F10+F11+F12+F13+F14+F15+F16+F17+F18+F19+F20+F21+F22+F23+F24+F25+F26+F27+F28+F29+F30+F31+F32+F33+F34+F35+F36+F37+F38+F39+F40+F41+F42+F43+F44+F45+F46+F47+F48+F49+F50+F51+F52+F53+F54+F55</f>
        <v>3417.7444199999995</v>
      </c>
      <c r="G5" s="44">
        <f>G6+G7+G8+G9+G10+G11+G12+G13+G14+G15+G16+G17+G18+G19+G20+G21+G22+G23+G24+G25+G26+G27+G28+G29+G30+G31+G32+G33+G34+G35+G36+G37+G38+G39+G40+G41+G42+G43+G44+G45+G46+G47+G48+G49+G50+G51+G52+G53+G54+G55</f>
        <v>3270.7444199999995</v>
      </c>
      <c r="H5" s="44">
        <f>H6+H7+H8+H9+H10+H11+H12+H13+H14+H15+H16+H17+H18+H19+H20+H21+H22+H23+H24+H25+H26+H27+H28+H29+H30+H31+H32+H33+H34+H35+H36+H37+H38+H39+H40+H41+H42+H43+H44+H45+H46+H47+H48+H49+H50+H51+H52+H53+H54+H55</f>
        <v>3257.0599999999995</v>
      </c>
    </row>
    <row r="6" spans="1:12" s="1" customFormat="1" ht="47.25" x14ac:dyDescent="0.2">
      <c r="A6" s="13">
        <v>1</v>
      </c>
      <c r="B6" s="36" t="s">
        <v>60</v>
      </c>
      <c r="C6" s="10" t="s">
        <v>43</v>
      </c>
      <c r="D6" s="35" t="s">
        <v>45</v>
      </c>
      <c r="E6" s="12" t="s">
        <v>61</v>
      </c>
      <c r="F6" s="47">
        <v>50</v>
      </c>
      <c r="G6" s="47">
        <v>50</v>
      </c>
      <c r="H6" s="45">
        <v>50</v>
      </c>
    </row>
    <row r="7" spans="1:12" s="1" customFormat="1" ht="47.25" x14ac:dyDescent="0.2">
      <c r="A7" s="37">
        <v>2</v>
      </c>
      <c r="B7" s="36" t="s">
        <v>60</v>
      </c>
      <c r="C7" s="10" t="s">
        <v>10</v>
      </c>
      <c r="D7" s="10" t="s">
        <v>32</v>
      </c>
      <c r="E7" s="12" t="s">
        <v>61</v>
      </c>
      <c r="F7" s="47">
        <v>59.11</v>
      </c>
      <c r="G7" s="47">
        <v>59.11</v>
      </c>
      <c r="H7" s="46">
        <v>59.1</v>
      </c>
    </row>
    <row r="8" spans="1:12" s="1" customFormat="1" ht="52.5" customHeight="1" x14ac:dyDescent="0.2">
      <c r="A8" s="37">
        <v>3</v>
      </c>
      <c r="B8" s="36" t="s">
        <v>62</v>
      </c>
      <c r="C8" s="10" t="s">
        <v>10</v>
      </c>
      <c r="D8" s="35" t="s">
        <v>45</v>
      </c>
      <c r="E8" s="12" t="s">
        <v>61</v>
      </c>
      <c r="F8" s="47">
        <v>87.465999999999994</v>
      </c>
      <c r="G8" s="47">
        <v>87.465999999999994</v>
      </c>
      <c r="H8" s="46">
        <v>87.5</v>
      </c>
    </row>
    <row r="9" spans="1:12" s="1" customFormat="1" ht="47.25" x14ac:dyDescent="0.2">
      <c r="A9" s="37">
        <v>4</v>
      </c>
      <c r="B9" s="20" t="s">
        <v>63</v>
      </c>
      <c r="C9" s="10" t="s">
        <v>17</v>
      </c>
      <c r="D9" s="35" t="s">
        <v>45</v>
      </c>
      <c r="E9" s="12" t="s">
        <v>61</v>
      </c>
      <c r="F9" s="47">
        <v>23.38</v>
      </c>
      <c r="G9" s="47">
        <v>23.38</v>
      </c>
      <c r="H9" s="46">
        <v>23.4</v>
      </c>
    </row>
    <row r="10" spans="1:12" s="1" customFormat="1" ht="51.75" customHeight="1" x14ac:dyDescent="0.2">
      <c r="A10" s="13">
        <v>5</v>
      </c>
      <c r="B10" s="20" t="s">
        <v>64</v>
      </c>
      <c r="C10" s="10" t="s">
        <v>11</v>
      </c>
      <c r="D10" s="35" t="s">
        <v>45</v>
      </c>
      <c r="E10" s="12" t="s">
        <v>61</v>
      </c>
      <c r="F10" s="47">
        <v>34</v>
      </c>
      <c r="G10" s="47">
        <v>34</v>
      </c>
      <c r="H10" s="46">
        <v>34</v>
      </c>
    </row>
    <row r="11" spans="1:12" s="1" customFormat="1" ht="51.75" customHeight="1" x14ac:dyDescent="0.2">
      <c r="A11" s="13">
        <v>6</v>
      </c>
      <c r="B11" s="20" t="s">
        <v>144</v>
      </c>
      <c r="C11" s="10" t="s">
        <v>12</v>
      </c>
      <c r="D11" s="35" t="s">
        <v>45</v>
      </c>
      <c r="E11" s="12" t="s">
        <v>66</v>
      </c>
      <c r="F11" s="47">
        <v>49.8</v>
      </c>
      <c r="G11" s="47">
        <v>49.8</v>
      </c>
      <c r="H11" s="46">
        <v>49.8</v>
      </c>
    </row>
    <row r="12" spans="1:12" s="1" customFormat="1" ht="51.75" customHeight="1" x14ac:dyDescent="0.2">
      <c r="A12" s="13">
        <v>7</v>
      </c>
      <c r="B12" s="20" t="s">
        <v>145</v>
      </c>
      <c r="C12" s="10" t="s">
        <v>46</v>
      </c>
      <c r="D12" s="10" t="s">
        <v>45</v>
      </c>
      <c r="E12" s="12" t="s">
        <v>66</v>
      </c>
      <c r="F12" s="47">
        <v>7.8</v>
      </c>
      <c r="G12" s="47">
        <v>7.8</v>
      </c>
      <c r="H12" s="46">
        <v>7.8</v>
      </c>
    </row>
    <row r="13" spans="1:12" s="1" customFormat="1" ht="51.75" customHeight="1" x14ac:dyDescent="0.2">
      <c r="A13" s="13">
        <v>8</v>
      </c>
      <c r="B13" s="20" t="s">
        <v>146</v>
      </c>
      <c r="C13" s="10" t="s">
        <v>12</v>
      </c>
      <c r="D13" s="10" t="s">
        <v>45</v>
      </c>
      <c r="E13" s="12" t="s">
        <v>66</v>
      </c>
      <c r="F13" s="47">
        <v>36</v>
      </c>
      <c r="G13" s="47">
        <v>36</v>
      </c>
      <c r="H13" s="46">
        <v>36</v>
      </c>
    </row>
    <row r="14" spans="1:12" s="1" customFormat="1" ht="51.75" customHeight="1" x14ac:dyDescent="0.2">
      <c r="A14" s="13">
        <v>9</v>
      </c>
      <c r="B14" s="20" t="s">
        <v>147</v>
      </c>
      <c r="C14" s="10" t="s">
        <v>35</v>
      </c>
      <c r="D14" s="10" t="s">
        <v>45</v>
      </c>
      <c r="E14" s="12" t="s">
        <v>66</v>
      </c>
      <c r="F14" s="47">
        <f>35+30</f>
        <v>65</v>
      </c>
      <c r="G14" s="47">
        <f>35+30</f>
        <v>65</v>
      </c>
      <c r="H14" s="46">
        <v>65</v>
      </c>
    </row>
    <row r="15" spans="1:12" s="1" customFormat="1" ht="51.75" customHeight="1" x14ac:dyDescent="0.2">
      <c r="A15" s="13">
        <v>10</v>
      </c>
      <c r="B15" s="29" t="s">
        <v>148</v>
      </c>
      <c r="C15" s="10" t="s">
        <v>12</v>
      </c>
      <c r="D15" s="35" t="s">
        <v>45</v>
      </c>
      <c r="E15" s="12" t="s">
        <v>66</v>
      </c>
      <c r="F15" s="47">
        <v>24</v>
      </c>
      <c r="G15" s="47">
        <v>24</v>
      </c>
      <c r="H15" s="46">
        <v>24</v>
      </c>
    </row>
    <row r="16" spans="1:12" s="1" customFormat="1" ht="48" customHeight="1" x14ac:dyDescent="0.2">
      <c r="A16" s="11">
        <v>11</v>
      </c>
      <c r="B16" s="38" t="s">
        <v>65</v>
      </c>
      <c r="C16" s="10" t="s">
        <v>33</v>
      </c>
      <c r="D16" s="35" t="s">
        <v>45</v>
      </c>
      <c r="E16" s="12" t="s">
        <v>66</v>
      </c>
      <c r="F16" s="47">
        <v>400</v>
      </c>
      <c r="G16" s="47">
        <v>400</v>
      </c>
      <c r="H16" s="46">
        <v>400</v>
      </c>
    </row>
    <row r="17" spans="1:8" s="1" customFormat="1" ht="97.5" customHeight="1" x14ac:dyDescent="0.2">
      <c r="A17" s="11">
        <v>12</v>
      </c>
      <c r="B17" s="20" t="s">
        <v>67</v>
      </c>
      <c r="C17" s="10" t="s">
        <v>44</v>
      </c>
      <c r="D17" s="10" t="s">
        <v>45</v>
      </c>
      <c r="E17" s="12" t="s">
        <v>66</v>
      </c>
      <c r="F17" s="47">
        <f>81.8+1.3+1.3+11.722+2.5+46.2</f>
        <v>144.822</v>
      </c>
      <c r="G17" s="47">
        <f>81.8+1.3+1.3+11.722+2.5+46.2</f>
        <v>144.822</v>
      </c>
      <c r="H17" s="46">
        <v>144.80000000000001</v>
      </c>
    </row>
    <row r="18" spans="1:8" s="1" customFormat="1" ht="48" customHeight="1" x14ac:dyDescent="0.2">
      <c r="A18" s="13">
        <v>13</v>
      </c>
      <c r="B18" s="20" t="s">
        <v>68</v>
      </c>
      <c r="C18" s="10" t="s">
        <v>17</v>
      </c>
      <c r="D18" s="35" t="s">
        <v>45</v>
      </c>
      <c r="E18" s="12" t="s">
        <v>66</v>
      </c>
      <c r="F18" s="47">
        <v>55.08</v>
      </c>
      <c r="G18" s="47">
        <v>55.08</v>
      </c>
      <c r="H18" s="46">
        <v>55.1</v>
      </c>
    </row>
    <row r="19" spans="1:8" s="1" customFormat="1" ht="48" customHeight="1" x14ac:dyDescent="0.2">
      <c r="A19" s="13">
        <v>14</v>
      </c>
      <c r="B19" s="20" t="s">
        <v>69</v>
      </c>
      <c r="C19" s="10" t="s">
        <v>17</v>
      </c>
      <c r="D19" s="35" t="s">
        <v>45</v>
      </c>
      <c r="E19" s="12" t="s">
        <v>66</v>
      </c>
      <c r="F19" s="47">
        <v>29.472000000000001</v>
      </c>
      <c r="G19" s="47">
        <v>29.472000000000001</v>
      </c>
      <c r="H19" s="46">
        <v>29.5</v>
      </c>
    </row>
    <row r="20" spans="1:8" s="1" customFormat="1" ht="48" customHeight="1" x14ac:dyDescent="0.2">
      <c r="A20" s="11">
        <v>15</v>
      </c>
      <c r="B20" s="36" t="s">
        <v>70</v>
      </c>
      <c r="C20" s="10" t="s">
        <v>43</v>
      </c>
      <c r="D20" s="35" t="s">
        <v>45</v>
      </c>
      <c r="E20" s="12" t="s">
        <v>66</v>
      </c>
      <c r="F20" s="47">
        <v>30</v>
      </c>
      <c r="G20" s="47">
        <v>30</v>
      </c>
      <c r="H20" s="46">
        <v>30</v>
      </c>
    </row>
    <row r="21" spans="1:8" s="1" customFormat="1" ht="48" customHeight="1" x14ac:dyDescent="0.2">
      <c r="A21" s="13">
        <v>16</v>
      </c>
      <c r="B21" s="36" t="s">
        <v>71</v>
      </c>
      <c r="C21" s="10" t="s">
        <v>17</v>
      </c>
      <c r="D21" s="35" t="s">
        <v>45</v>
      </c>
      <c r="E21" s="12" t="s">
        <v>72</v>
      </c>
      <c r="F21" s="47">
        <v>145</v>
      </c>
      <c r="G21" s="47">
        <v>145</v>
      </c>
      <c r="H21" s="46">
        <v>145</v>
      </c>
    </row>
    <row r="22" spans="1:8" s="1" customFormat="1" ht="48" customHeight="1" x14ac:dyDescent="0.2">
      <c r="A22" s="13">
        <v>17</v>
      </c>
      <c r="B22" s="36" t="s">
        <v>73</v>
      </c>
      <c r="C22" s="10" t="s">
        <v>11</v>
      </c>
      <c r="D22" s="35" t="s">
        <v>45</v>
      </c>
      <c r="E22" s="12" t="s">
        <v>66</v>
      </c>
      <c r="F22" s="47">
        <v>39.762410000000003</v>
      </c>
      <c r="G22" s="47">
        <v>39.762410000000003</v>
      </c>
      <c r="H22" s="46">
        <v>39.799999999999997</v>
      </c>
    </row>
    <row r="23" spans="1:8" s="1" customFormat="1" ht="99.75" customHeight="1" x14ac:dyDescent="0.2">
      <c r="A23" s="13">
        <v>18</v>
      </c>
      <c r="B23" s="42" t="s">
        <v>153</v>
      </c>
      <c r="C23" s="10" t="s">
        <v>13</v>
      </c>
      <c r="D23" s="10" t="s">
        <v>45</v>
      </c>
      <c r="E23" s="12" t="s">
        <v>66</v>
      </c>
      <c r="F23" s="47">
        <f>100+200</f>
        <v>300</v>
      </c>
      <c r="G23" s="47">
        <f>100+200</f>
        <v>300</v>
      </c>
      <c r="H23" s="46">
        <v>300</v>
      </c>
    </row>
    <row r="24" spans="1:8" s="1" customFormat="1" ht="53.25" customHeight="1" x14ac:dyDescent="0.2">
      <c r="A24" s="13">
        <v>19</v>
      </c>
      <c r="B24" s="20" t="s">
        <v>74</v>
      </c>
      <c r="C24" s="10" t="s">
        <v>42</v>
      </c>
      <c r="D24" s="35" t="s">
        <v>45</v>
      </c>
      <c r="E24" s="12" t="s">
        <v>66</v>
      </c>
      <c r="F24" s="47">
        <v>30</v>
      </c>
      <c r="G24" s="47">
        <v>30</v>
      </c>
      <c r="H24" s="46">
        <v>30</v>
      </c>
    </row>
    <row r="25" spans="1:8" s="1" customFormat="1" ht="48" customHeight="1" x14ac:dyDescent="0.2">
      <c r="A25" s="13">
        <v>20</v>
      </c>
      <c r="B25" s="20" t="s">
        <v>75</v>
      </c>
      <c r="C25" s="10" t="s">
        <v>11</v>
      </c>
      <c r="D25" s="35" t="s">
        <v>45</v>
      </c>
      <c r="E25" s="12" t="s">
        <v>66</v>
      </c>
      <c r="F25" s="47">
        <v>93</v>
      </c>
      <c r="G25" s="47">
        <v>93</v>
      </c>
      <c r="H25" s="46">
        <v>93</v>
      </c>
    </row>
    <row r="26" spans="1:8" s="1" customFormat="1" ht="48" customHeight="1" x14ac:dyDescent="0.2">
      <c r="A26" s="13">
        <v>21</v>
      </c>
      <c r="B26" s="36" t="s">
        <v>76</v>
      </c>
      <c r="C26" s="10" t="s">
        <v>11</v>
      </c>
      <c r="D26" s="35" t="s">
        <v>45</v>
      </c>
      <c r="E26" s="12" t="s">
        <v>66</v>
      </c>
      <c r="F26" s="47">
        <v>30</v>
      </c>
      <c r="G26" s="47">
        <v>30</v>
      </c>
      <c r="H26" s="46">
        <v>30</v>
      </c>
    </row>
    <row r="27" spans="1:8" s="1" customFormat="1" ht="48" customHeight="1" x14ac:dyDescent="0.2">
      <c r="A27" s="13">
        <v>22</v>
      </c>
      <c r="B27" s="20" t="s">
        <v>77</v>
      </c>
      <c r="C27" s="10" t="s">
        <v>11</v>
      </c>
      <c r="D27" s="35" t="s">
        <v>45</v>
      </c>
      <c r="E27" s="12" t="s">
        <v>66</v>
      </c>
      <c r="F27" s="47">
        <v>69.623000000000005</v>
      </c>
      <c r="G27" s="47">
        <v>69.623000000000005</v>
      </c>
      <c r="H27" s="48">
        <v>69.599999999999994</v>
      </c>
    </row>
    <row r="28" spans="1:8" s="1" customFormat="1" ht="46.5" customHeight="1" x14ac:dyDescent="0.2">
      <c r="A28" s="13">
        <v>23</v>
      </c>
      <c r="B28" s="36" t="s">
        <v>78</v>
      </c>
      <c r="C28" s="10" t="s">
        <v>11</v>
      </c>
      <c r="D28" s="10" t="s">
        <v>45</v>
      </c>
      <c r="E28" s="12" t="s">
        <v>66</v>
      </c>
      <c r="F28" s="47">
        <v>25</v>
      </c>
      <c r="G28" s="47">
        <v>25</v>
      </c>
      <c r="H28" s="46">
        <v>14.35</v>
      </c>
    </row>
    <row r="29" spans="1:8" s="1" customFormat="1" ht="48" customHeight="1" x14ac:dyDescent="0.2">
      <c r="A29" s="13">
        <v>24</v>
      </c>
      <c r="B29" s="20" t="s">
        <v>79</v>
      </c>
      <c r="C29" s="10" t="s">
        <v>41</v>
      </c>
      <c r="D29" s="10" t="s">
        <v>45</v>
      </c>
      <c r="E29" s="12" t="s">
        <v>66</v>
      </c>
      <c r="F29" s="47">
        <f>32.6+74.3+30.5</f>
        <v>137.4</v>
      </c>
      <c r="G29" s="47">
        <f>32.6+74.3+30.5</f>
        <v>137.4</v>
      </c>
      <c r="H29" s="46">
        <v>137.4</v>
      </c>
    </row>
    <row r="30" spans="1:8" s="1" customFormat="1" ht="48" customHeight="1" x14ac:dyDescent="0.2">
      <c r="A30" s="13">
        <v>25</v>
      </c>
      <c r="B30" s="20" t="s">
        <v>80</v>
      </c>
      <c r="C30" s="10" t="s">
        <v>34</v>
      </c>
      <c r="D30" s="10" t="s">
        <v>45</v>
      </c>
      <c r="E30" s="12" t="s">
        <v>66</v>
      </c>
      <c r="F30" s="47">
        <v>5</v>
      </c>
      <c r="G30" s="47">
        <v>5</v>
      </c>
      <c r="H30" s="46">
        <v>5</v>
      </c>
    </row>
    <row r="31" spans="1:8" s="1" customFormat="1" ht="54.75" customHeight="1" x14ac:dyDescent="0.2">
      <c r="A31" s="13">
        <v>26</v>
      </c>
      <c r="B31" s="20" t="s">
        <v>81</v>
      </c>
      <c r="C31" s="10" t="s">
        <v>47</v>
      </c>
      <c r="D31" s="10" t="s">
        <v>45</v>
      </c>
      <c r="E31" s="12" t="s">
        <v>66</v>
      </c>
      <c r="F31" s="47">
        <v>118</v>
      </c>
      <c r="G31" s="47">
        <v>118</v>
      </c>
      <c r="H31" s="46">
        <v>118</v>
      </c>
    </row>
    <row r="32" spans="1:8" s="1" customFormat="1" ht="54.75" customHeight="1" x14ac:dyDescent="0.2">
      <c r="A32" s="13">
        <v>27</v>
      </c>
      <c r="B32" s="36" t="s">
        <v>82</v>
      </c>
      <c r="C32" s="10" t="s">
        <v>16</v>
      </c>
      <c r="D32" s="10" t="s">
        <v>45</v>
      </c>
      <c r="E32" s="12" t="s">
        <v>66</v>
      </c>
      <c r="F32" s="47">
        <v>42.56</v>
      </c>
      <c r="G32" s="47">
        <v>42.56</v>
      </c>
      <c r="H32" s="46">
        <v>42.6</v>
      </c>
    </row>
    <row r="33" spans="1:8" s="1" customFormat="1" ht="47.25" x14ac:dyDescent="0.2">
      <c r="A33" s="13">
        <v>28</v>
      </c>
      <c r="B33" s="36" t="s">
        <v>83</v>
      </c>
      <c r="C33" s="10" t="s">
        <v>46</v>
      </c>
      <c r="D33" s="10" t="s">
        <v>45</v>
      </c>
      <c r="E33" s="12" t="s">
        <v>66</v>
      </c>
      <c r="F33" s="47">
        <f>31.182+18.818</f>
        <v>50</v>
      </c>
      <c r="G33" s="47">
        <f>31.182+18.818</f>
        <v>50</v>
      </c>
      <c r="H33" s="46">
        <v>50</v>
      </c>
    </row>
    <row r="34" spans="1:8" s="1" customFormat="1" ht="47.25" x14ac:dyDescent="0.2">
      <c r="A34" s="13">
        <v>29</v>
      </c>
      <c r="B34" s="36" t="s">
        <v>84</v>
      </c>
      <c r="C34" s="10" t="s">
        <v>46</v>
      </c>
      <c r="D34" s="10" t="s">
        <v>45</v>
      </c>
      <c r="E34" s="12" t="s">
        <v>66</v>
      </c>
      <c r="F34" s="47">
        <f>67</f>
        <v>67</v>
      </c>
      <c r="G34" s="47">
        <f>67</f>
        <v>67</v>
      </c>
      <c r="H34" s="46">
        <v>67</v>
      </c>
    </row>
    <row r="35" spans="1:8" s="1" customFormat="1" ht="47.25" x14ac:dyDescent="0.2">
      <c r="A35" s="13">
        <v>30</v>
      </c>
      <c r="B35" s="20" t="s">
        <v>85</v>
      </c>
      <c r="C35" s="10" t="s">
        <v>12</v>
      </c>
      <c r="D35" s="10" t="s">
        <v>45</v>
      </c>
      <c r="E35" s="12" t="s">
        <v>66</v>
      </c>
      <c r="F35" s="47">
        <f>110.85151</f>
        <v>110.85151</v>
      </c>
      <c r="G35" s="47">
        <f>110.85151</f>
        <v>110.85151</v>
      </c>
      <c r="H35" s="46">
        <v>110.9</v>
      </c>
    </row>
    <row r="36" spans="1:8" s="1" customFormat="1" ht="53.25" customHeight="1" x14ac:dyDescent="0.2">
      <c r="A36" s="13">
        <v>31</v>
      </c>
      <c r="B36" s="20" t="s">
        <v>86</v>
      </c>
      <c r="C36" s="10" t="s">
        <v>12</v>
      </c>
      <c r="D36" s="10" t="s">
        <v>45</v>
      </c>
      <c r="E36" s="12" t="s">
        <v>66</v>
      </c>
      <c r="F36" s="47">
        <v>25</v>
      </c>
      <c r="G36" s="47">
        <v>25</v>
      </c>
      <c r="H36" s="46">
        <v>25</v>
      </c>
    </row>
    <row r="37" spans="1:8" s="1" customFormat="1" ht="49.5" customHeight="1" x14ac:dyDescent="0.2">
      <c r="A37" s="13">
        <v>32</v>
      </c>
      <c r="B37" s="20" t="s">
        <v>86</v>
      </c>
      <c r="C37" s="10" t="s">
        <v>35</v>
      </c>
      <c r="D37" s="10" t="s">
        <v>45</v>
      </c>
      <c r="E37" s="12" t="s">
        <v>66</v>
      </c>
      <c r="F37" s="47">
        <v>25</v>
      </c>
      <c r="G37" s="47">
        <v>25</v>
      </c>
      <c r="H37" s="46">
        <v>25</v>
      </c>
    </row>
    <row r="38" spans="1:8" s="1" customFormat="1" ht="49.5" customHeight="1" x14ac:dyDescent="0.2">
      <c r="A38" s="13">
        <v>33</v>
      </c>
      <c r="B38" s="20" t="s">
        <v>87</v>
      </c>
      <c r="C38" s="10" t="s">
        <v>11</v>
      </c>
      <c r="D38" s="10" t="s">
        <v>45</v>
      </c>
      <c r="E38" s="12" t="s">
        <v>66</v>
      </c>
      <c r="F38" s="47">
        <f>31</f>
        <v>31</v>
      </c>
      <c r="G38" s="47">
        <f>31</f>
        <v>31</v>
      </c>
      <c r="H38" s="48">
        <v>31</v>
      </c>
    </row>
    <row r="39" spans="1:8" s="1" customFormat="1" ht="49.5" customHeight="1" x14ac:dyDescent="0.2">
      <c r="A39" s="13">
        <v>34</v>
      </c>
      <c r="B39" s="20" t="s">
        <v>88</v>
      </c>
      <c r="C39" s="10" t="s">
        <v>10</v>
      </c>
      <c r="D39" s="10" t="s">
        <v>45</v>
      </c>
      <c r="E39" s="12" t="s">
        <v>66</v>
      </c>
      <c r="F39" s="47">
        <f>9.27+8+1.2</f>
        <v>18.47</v>
      </c>
      <c r="G39" s="47">
        <f>9.27+8+1.2</f>
        <v>18.47</v>
      </c>
      <c r="H39" s="46">
        <v>18.5</v>
      </c>
    </row>
    <row r="40" spans="1:8" s="1" customFormat="1" ht="51.75" customHeight="1" x14ac:dyDescent="0.2">
      <c r="A40" s="13">
        <v>35</v>
      </c>
      <c r="B40" s="20" t="s">
        <v>89</v>
      </c>
      <c r="C40" s="10" t="s">
        <v>10</v>
      </c>
      <c r="D40" s="10" t="s">
        <v>45</v>
      </c>
      <c r="E40" s="12" t="s">
        <v>66</v>
      </c>
      <c r="F40" s="47">
        <f>35</f>
        <v>35</v>
      </c>
      <c r="G40" s="47">
        <f>35</f>
        <v>35</v>
      </c>
      <c r="H40" s="48">
        <v>35</v>
      </c>
    </row>
    <row r="41" spans="1:8" s="1" customFormat="1" ht="47.25" x14ac:dyDescent="0.2">
      <c r="A41" s="13">
        <v>36</v>
      </c>
      <c r="B41" s="20" t="s">
        <v>81</v>
      </c>
      <c r="C41" s="10" t="s">
        <v>10</v>
      </c>
      <c r="D41" s="10" t="s">
        <v>45</v>
      </c>
      <c r="E41" s="12" t="s">
        <v>66</v>
      </c>
      <c r="F41" s="47">
        <f>92</f>
        <v>92</v>
      </c>
      <c r="G41" s="47">
        <f>92</f>
        <v>92</v>
      </c>
      <c r="H41" s="46">
        <v>92</v>
      </c>
    </row>
    <row r="42" spans="1:8" s="1" customFormat="1" ht="47.25" x14ac:dyDescent="0.2">
      <c r="A42" s="13">
        <v>37</v>
      </c>
      <c r="B42" s="20" t="s">
        <v>90</v>
      </c>
      <c r="C42" s="10" t="s">
        <v>47</v>
      </c>
      <c r="D42" s="10" t="s">
        <v>45</v>
      </c>
      <c r="E42" s="12" t="s">
        <v>66</v>
      </c>
      <c r="F42" s="47">
        <f>37</f>
        <v>37</v>
      </c>
      <c r="G42" s="47">
        <f>37</f>
        <v>37</v>
      </c>
      <c r="H42" s="46">
        <v>37</v>
      </c>
    </row>
    <row r="43" spans="1:8" s="1" customFormat="1" ht="47.25" x14ac:dyDescent="0.2">
      <c r="A43" s="13">
        <v>38</v>
      </c>
      <c r="B43" s="20" t="s">
        <v>91</v>
      </c>
      <c r="C43" s="10" t="s">
        <v>17</v>
      </c>
      <c r="D43" s="10" t="s">
        <v>45</v>
      </c>
      <c r="E43" s="12" t="s">
        <v>66</v>
      </c>
      <c r="F43" s="47">
        <f>147</f>
        <v>147</v>
      </c>
      <c r="G43" s="47">
        <f>147</f>
        <v>147</v>
      </c>
      <c r="H43" s="46">
        <v>147</v>
      </c>
    </row>
    <row r="44" spans="1:8" s="1" customFormat="1" ht="47.25" x14ac:dyDescent="0.2">
      <c r="A44" s="13">
        <v>39</v>
      </c>
      <c r="B44" s="20" t="s">
        <v>92</v>
      </c>
      <c r="C44" s="10" t="s">
        <v>46</v>
      </c>
      <c r="D44" s="10" t="s">
        <v>45</v>
      </c>
      <c r="E44" s="12" t="s">
        <v>66</v>
      </c>
      <c r="F44" s="47">
        <f>60</f>
        <v>60</v>
      </c>
      <c r="G44" s="47">
        <f>60</f>
        <v>60</v>
      </c>
      <c r="H44" s="46">
        <v>60</v>
      </c>
    </row>
    <row r="45" spans="1:8" s="1" customFormat="1" ht="47.25" x14ac:dyDescent="0.2">
      <c r="A45" s="13">
        <v>40</v>
      </c>
      <c r="B45" s="20" t="s">
        <v>93</v>
      </c>
      <c r="C45" s="10" t="s">
        <v>46</v>
      </c>
      <c r="D45" s="10" t="s">
        <v>45</v>
      </c>
      <c r="E45" s="12" t="s">
        <v>66</v>
      </c>
      <c r="F45" s="47">
        <f>147</f>
        <v>147</v>
      </c>
      <c r="G45" s="47">
        <v>0</v>
      </c>
      <c r="H45" s="46">
        <v>0</v>
      </c>
    </row>
    <row r="46" spans="1:8" s="1" customFormat="1" ht="47.25" x14ac:dyDescent="0.2">
      <c r="A46" s="13">
        <v>41</v>
      </c>
      <c r="B46" s="36" t="s">
        <v>94</v>
      </c>
      <c r="C46" s="10" t="s">
        <v>42</v>
      </c>
      <c r="D46" s="35" t="s">
        <v>45</v>
      </c>
      <c r="E46" s="12" t="s">
        <v>61</v>
      </c>
      <c r="F46" s="47">
        <f>24.102</f>
        <v>24.102</v>
      </c>
      <c r="G46" s="47">
        <f>24.102</f>
        <v>24.102</v>
      </c>
      <c r="H46" s="46">
        <v>23.8</v>
      </c>
    </row>
    <row r="47" spans="1:8" s="1" customFormat="1" ht="47.25" x14ac:dyDescent="0.2">
      <c r="A47" s="13">
        <v>42</v>
      </c>
      <c r="B47" s="36" t="s">
        <v>95</v>
      </c>
      <c r="C47" s="10" t="s">
        <v>43</v>
      </c>
      <c r="D47" s="35" t="s">
        <v>45</v>
      </c>
      <c r="E47" s="12" t="s">
        <v>61</v>
      </c>
      <c r="F47" s="47">
        <f>47.96</f>
        <v>47.96</v>
      </c>
      <c r="G47" s="47">
        <f>47.96</f>
        <v>47.96</v>
      </c>
      <c r="H47" s="46">
        <v>48</v>
      </c>
    </row>
    <row r="48" spans="1:8" s="1" customFormat="1" ht="47.25" x14ac:dyDescent="0.2">
      <c r="A48" s="13">
        <v>43</v>
      </c>
      <c r="B48" s="36" t="s">
        <v>60</v>
      </c>
      <c r="C48" s="10" t="s">
        <v>46</v>
      </c>
      <c r="D48" s="35" t="s">
        <v>45</v>
      </c>
      <c r="E48" s="12" t="s">
        <v>61</v>
      </c>
      <c r="F48" s="47">
        <v>25</v>
      </c>
      <c r="G48" s="47">
        <v>25</v>
      </c>
      <c r="H48" s="46">
        <v>25</v>
      </c>
    </row>
    <row r="49" spans="1:8" s="1" customFormat="1" ht="47.25" x14ac:dyDescent="0.2">
      <c r="A49" s="13">
        <v>44</v>
      </c>
      <c r="B49" s="36" t="s">
        <v>96</v>
      </c>
      <c r="C49" s="10" t="s">
        <v>46</v>
      </c>
      <c r="D49" s="35" t="s">
        <v>45</v>
      </c>
      <c r="E49" s="12" t="s">
        <v>61</v>
      </c>
      <c r="F49" s="47">
        <v>44.2</v>
      </c>
      <c r="G49" s="47">
        <v>44.2</v>
      </c>
      <c r="H49" s="48">
        <v>44.2</v>
      </c>
    </row>
    <row r="50" spans="1:8" s="1" customFormat="1" ht="63" x14ac:dyDescent="0.2">
      <c r="A50" s="13">
        <v>45</v>
      </c>
      <c r="B50" s="36" t="s">
        <v>97</v>
      </c>
      <c r="C50" s="10" t="s">
        <v>98</v>
      </c>
      <c r="D50" s="35" t="s">
        <v>45</v>
      </c>
      <c r="E50" s="12" t="s">
        <v>61</v>
      </c>
      <c r="F50" s="47">
        <f>118.5</f>
        <v>118.5</v>
      </c>
      <c r="G50" s="47">
        <f>118.5</f>
        <v>118.5</v>
      </c>
      <c r="H50" s="46">
        <v>118.5</v>
      </c>
    </row>
    <row r="51" spans="1:8" s="1" customFormat="1" ht="47.25" x14ac:dyDescent="0.2">
      <c r="A51" s="13">
        <v>46</v>
      </c>
      <c r="B51" s="36" t="s">
        <v>99</v>
      </c>
      <c r="C51" s="10" t="s">
        <v>98</v>
      </c>
      <c r="D51" s="35" t="s">
        <v>45</v>
      </c>
      <c r="E51" s="12" t="s">
        <v>61</v>
      </c>
      <c r="F51" s="47">
        <f>60</f>
        <v>60</v>
      </c>
      <c r="G51" s="47">
        <f>60</f>
        <v>60</v>
      </c>
      <c r="H51" s="46">
        <v>60</v>
      </c>
    </row>
    <row r="52" spans="1:8" s="1" customFormat="1" ht="63" x14ac:dyDescent="0.2">
      <c r="A52" s="13">
        <v>47</v>
      </c>
      <c r="B52" s="36" t="s">
        <v>100</v>
      </c>
      <c r="C52" s="10" t="s">
        <v>35</v>
      </c>
      <c r="D52" s="35" t="s">
        <v>45</v>
      </c>
      <c r="E52" s="12" t="s">
        <v>61</v>
      </c>
      <c r="F52" s="47">
        <f>17.9+5.7055</f>
        <v>23.605499999999999</v>
      </c>
      <c r="G52" s="47">
        <f>17.9+5.7055</f>
        <v>23.605499999999999</v>
      </c>
      <c r="H52" s="46">
        <v>20.61</v>
      </c>
    </row>
    <row r="53" spans="1:8" s="1" customFormat="1" ht="47.25" x14ac:dyDescent="0.2">
      <c r="A53" s="13">
        <v>48</v>
      </c>
      <c r="B53" s="29" t="s">
        <v>154</v>
      </c>
      <c r="C53" s="10" t="s">
        <v>42</v>
      </c>
      <c r="D53" s="35" t="s">
        <v>45</v>
      </c>
      <c r="E53" s="12" t="s">
        <v>66</v>
      </c>
      <c r="F53" s="47">
        <f>12.16+19.49</f>
        <v>31.65</v>
      </c>
      <c r="G53" s="47">
        <f>12.16+19.49</f>
        <v>31.65</v>
      </c>
      <c r="H53" s="46">
        <v>31.7</v>
      </c>
    </row>
    <row r="54" spans="1:8" s="1" customFormat="1" ht="47.25" x14ac:dyDescent="0.2">
      <c r="A54" s="13">
        <v>49</v>
      </c>
      <c r="B54" s="29" t="s">
        <v>155</v>
      </c>
      <c r="C54" s="10" t="s">
        <v>42</v>
      </c>
      <c r="D54" s="35" t="s">
        <v>45</v>
      </c>
      <c r="E54" s="12" t="s">
        <v>66</v>
      </c>
      <c r="F54" s="47">
        <f>35.7</f>
        <v>35.700000000000003</v>
      </c>
      <c r="G54" s="47">
        <f>35.7</f>
        <v>35.700000000000003</v>
      </c>
      <c r="H54" s="46">
        <v>35.700000000000003</v>
      </c>
    </row>
    <row r="55" spans="1:8" s="1" customFormat="1" ht="47.25" x14ac:dyDescent="0.2">
      <c r="A55" s="13">
        <v>50</v>
      </c>
      <c r="B55" s="29" t="s">
        <v>156</v>
      </c>
      <c r="C55" s="10" t="s">
        <v>42</v>
      </c>
      <c r="D55" s="35" t="s">
        <v>45</v>
      </c>
      <c r="E55" s="12" t="s">
        <v>61</v>
      </c>
      <c r="F55" s="47">
        <f>15.8+14.63</f>
        <v>30.43</v>
      </c>
      <c r="G55" s="47">
        <f>15.8+14.63</f>
        <v>30.43</v>
      </c>
      <c r="H55" s="46">
        <v>30.4</v>
      </c>
    </row>
    <row r="56" spans="1:8" s="1" customFormat="1" ht="15.75" x14ac:dyDescent="0.2">
      <c r="A56" s="13"/>
      <c r="B56" s="34" t="s">
        <v>58</v>
      </c>
      <c r="C56" s="10"/>
      <c r="D56" s="10"/>
      <c r="E56" s="12"/>
      <c r="F56" s="43">
        <f>F57+F58+F59</f>
        <v>130</v>
      </c>
      <c r="G56" s="43">
        <f t="shared" ref="G56:H56" si="1">G57+G58+G59</f>
        <v>130</v>
      </c>
      <c r="H56" s="43">
        <f t="shared" si="1"/>
        <v>130</v>
      </c>
    </row>
    <row r="57" spans="1:8" s="1" customFormat="1" ht="47.25" x14ac:dyDescent="0.2">
      <c r="A57" s="13">
        <v>1</v>
      </c>
      <c r="B57" s="36" t="s">
        <v>101</v>
      </c>
      <c r="C57" s="10" t="s">
        <v>34</v>
      </c>
      <c r="D57" s="10" t="s">
        <v>57</v>
      </c>
      <c r="E57" s="12" t="s">
        <v>102</v>
      </c>
      <c r="F57" s="47">
        <v>40</v>
      </c>
      <c r="G57" s="47">
        <v>40</v>
      </c>
      <c r="H57" s="46">
        <v>40</v>
      </c>
    </row>
    <row r="58" spans="1:8" s="1" customFormat="1" ht="47.25" x14ac:dyDescent="0.2">
      <c r="A58" s="13">
        <v>2</v>
      </c>
      <c r="B58" s="36" t="s">
        <v>101</v>
      </c>
      <c r="C58" s="10" t="s">
        <v>12</v>
      </c>
      <c r="D58" s="10" t="s">
        <v>57</v>
      </c>
      <c r="E58" s="12" t="s">
        <v>102</v>
      </c>
      <c r="F58" s="47">
        <v>50</v>
      </c>
      <c r="G58" s="47">
        <v>50</v>
      </c>
      <c r="H58" s="46">
        <v>50</v>
      </c>
    </row>
    <row r="59" spans="1:8" s="1" customFormat="1" ht="30" customHeight="1" x14ac:dyDescent="0.2">
      <c r="A59" s="53">
        <v>3</v>
      </c>
      <c r="B59" s="36" t="s">
        <v>149</v>
      </c>
      <c r="C59" s="10" t="s">
        <v>35</v>
      </c>
      <c r="D59" s="10" t="s">
        <v>57</v>
      </c>
      <c r="E59" s="12" t="s">
        <v>102</v>
      </c>
      <c r="F59" s="47">
        <f>40</f>
        <v>40</v>
      </c>
      <c r="G59" s="47">
        <v>40</v>
      </c>
      <c r="H59" s="46">
        <v>40</v>
      </c>
    </row>
    <row r="60" spans="1:8" s="1" customFormat="1" ht="30" customHeight="1" x14ac:dyDescent="0.2">
      <c r="A60" s="55"/>
      <c r="B60" s="34" t="s">
        <v>150</v>
      </c>
      <c r="C60" s="10"/>
      <c r="D60" s="10"/>
      <c r="E60" s="12"/>
      <c r="F60" s="49">
        <f>F61</f>
        <v>66.2</v>
      </c>
      <c r="G60" s="49">
        <f t="shared" ref="G60:H60" si="2">G61</f>
        <v>66.2</v>
      </c>
      <c r="H60" s="49">
        <f t="shared" si="2"/>
        <v>66.2</v>
      </c>
    </row>
    <row r="61" spans="1:8" s="1" customFormat="1" ht="86.25" customHeight="1" x14ac:dyDescent="0.2">
      <c r="A61" s="53">
        <v>1</v>
      </c>
      <c r="B61" s="39" t="s">
        <v>151</v>
      </c>
      <c r="C61" s="10" t="s">
        <v>43</v>
      </c>
      <c r="D61" s="35" t="s">
        <v>104</v>
      </c>
      <c r="E61" s="56" t="s">
        <v>152</v>
      </c>
      <c r="F61" s="47">
        <f>66.2</f>
        <v>66.2</v>
      </c>
      <c r="G61" s="47">
        <v>66.2</v>
      </c>
      <c r="H61" s="46">
        <v>66.2</v>
      </c>
    </row>
    <row r="62" spans="1:8" s="1" customFormat="1" ht="21.75" customHeight="1" x14ac:dyDescent="0.2">
      <c r="A62" s="13"/>
      <c r="B62" s="34" t="s">
        <v>31</v>
      </c>
      <c r="C62" s="10"/>
      <c r="D62" s="10"/>
      <c r="E62" s="12"/>
      <c r="F62" s="43" t="str">
        <f>F63</f>
        <v>190,0</v>
      </c>
      <c r="G62" s="43" t="str">
        <f t="shared" ref="G62:H62" si="3">G63</f>
        <v>190,0</v>
      </c>
      <c r="H62" s="43">
        <f t="shared" si="3"/>
        <v>190</v>
      </c>
    </row>
    <row r="63" spans="1:8" s="1" customFormat="1" ht="78.75" x14ac:dyDescent="0.2">
      <c r="A63" s="13">
        <v>1</v>
      </c>
      <c r="B63" s="39" t="s">
        <v>103</v>
      </c>
      <c r="C63" s="10" t="s">
        <v>8</v>
      </c>
      <c r="D63" s="35" t="s">
        <v>104</v>
      </c>
      <c r="E63" s="56" t="s">
        <v>105</v>
      </c>
      <c r="F63" s="45" t="s">
        <v>106</v>
      </c>
      <c r="G63" s="45" t="s">
        <v>106</v>
      </c>
      <c r="H63" s="46">
        <v>190</v>
      </c>
    </row>
    <row r="64" spans="1:8" s="1" customFormat="1" ht="15.75" x14ac:dyDescent="0.2">
      <c r="A64" s="13"/>
      <c r="B64" s="26" t="s">
        <v>39</v>
      </c>
      <c r="C64" s="10"/>
      <c r="D64" s="35"/>
      <c r="E64" s="12"/>
      <c r="F64" s="49">
        <f>F65+F66+F67+F68+F69+F70</f>
        <v>672.6</v>
      </c>
      <c r="G64" s="49">
        <f t="shared" ref="G64:H64" si="4">G65+G66+G67+G68+G69+G70</f>
        <v>672.6</v>
      </c>
      <c r="H64" s="49">
        <f t="shared" si="4"/>
        <v>672.6</v>
      </c>
    </row>
    <row r="65" spans="1:8" s="1" customFormat="1" ht="78.75" x14ac:dyDescent="0.2">
      <c r="A65" s="13">
        <v>1</v>
      </c>
      <c r="B65" s="40" t="s">
        <v>157</v>
      </c>
      <c r="C65" s="10" t="s">
        <v>34</v>
      </c>
      <c r="D65" s="35" t="s">
        <v>15</v>
      </c>
      <c r="E65" s="12" t="s">
        <v>113</v>
      </c>
      <c r="F65" s="47">
        <v>150</v>
      </c>
      <c r="G65" s="48">
        <v>150</v>
      </c>
      <c r="H65" s="46">
        <v>150</v>
      </c>
    </row>
    <row r="66" spans="1:8" s="1" customFormat="1" ht="78.75" x14ac:dyDescent="0.2">
      <c r="A66" s="13">
        <v>2</v>
      </c>
      <c r="B66" s="40" t="s">
        <v>107</v>
      </c>
      <c r="C66" s="10" t="s">
        <v>35</v>
      </c>
      <c r="D66" s="35" t="s">
        <v>15</v>
      </c>
      <c r="E66" s="12" t="s">
        <v>113</v>
      </c>
      <c r="F66" s="47">
        <f>190</f>
        <v>190</v>
      </c>
      <c r="G66" s="48">
        <v>190</v>
      </c>
      <c r="H66" s="46">
        <v>190</v>
      </c>
    </row>
    <row r="67" spans="1:8" s="1" customFormat="1" ht="78.75" x14ac:dyDescent="0.2">
      <c r="A67" s="13">
        <v>3</v>
      </c>
      <c r="B67" s="40" t="s">
        <v>108</v>
      </c>
      <c r="C67" s="10" t="s">
        <v>16</v>
      </c>
      <c r="D67" s="35" t="s">
        <v>14</v>
      </c>
      <c r="E67" s="12" t="s">
        <v>113</v>
      </c>
      <c r="F67" s="47">
        <v>200</v>
      </c>
      <c r="G67" s="48">
        <v>200</v>
      </c>
      <c r="H67" s="46">
        <v>200</v>
      </c>
    </row>
    <row r="68" spans="1:8" s="1" customFormat="1" ht="63" x14ac:dyDescent="0.2">
      <c r="A68" s="13">
        <v>4</v>
      </c>
      <c r="B68" s="40" t="s">
        <v>109</v>
      </c>
      <c r="C68" s="10" t="s">
        <v>16</v>
      </c>
      <c r="D68" s="35" t="s">
        <v>110</v>
      </c>
      <c r="E68" s="12" t="s">
        <v>113</v>
      </c>
      <c r="F68" s="47">
        <v>42.6</v>
      </c>
      <c r="G68" s="48">
        <v>42.6</v>
      </c>
      <c r="H68" s="46">
        <v>42.6</v>
      </c>
    </row>
    <row r="69" spans="1:8" s="1" customFormat="1" ht="63" x14ac:dyDescent="0.2">
      <c r="A69" s="13">
        <v>5</v>
      </c>
      <c r="B69" s="40" t="s">
        <v>111</v>
      </c>
      <c r="C69" s="10" t="s">
        <v>42</v>
      </c>
      <c r="D69" s="35" t="s">
        <v>110</v>
      </c>
      <c r="E69" s="12" t="s">
        <v>113</v>
      </c>
      <c r="F69" s="47">
        <f>50</f>
        <v>50</v>
      </c>
      <c r="G69" s="48">
        <v>50</v>
      </c>
      <c r="H69" s="46">
        <v>50</v>
      </c>
    </row>
    <row r="70" spans="1:8" s="1" customFormat="1" ht="78.75" x14ac:dyDescent="0.2">
      <c r="A70" s="13">
        <v>6</v>
      </c>
      <c r="B70" s="40" t="s">
        <v>112</v>
      </c>
      <c r="C70" s="10" t="s">
        <v>47</v>
      </c>
      <c r="D70" s="35" t="s">
        <v>104</v>
      </c>
      <c r="E70" s="12" t="s">
        <v>113</v>
      </c>
      <c r="F70" s="47">
        <f>40</f>
        <v>40</v>
      </c>
      <c r="G70" s="48">
        <v>40</v>
      </c>
      <c r="H70" s="46">
        <v>40</v>
      </c>
    </row>
    <row r="71" spans="1:8" s="1" customFormat="1" ht="24" customHeight="1" x14ac:dyDescent="0.2">
      <c r="A71" s="13"/>
      <c r="B71" s="33" t="s">
        <v>6</v>
      </c>
      <c r="C71" s="10"/>
      <c r="D71" s="35"/>
      <c r="E71" s="12"/>
      <c r="F71" s="43">
        <f>F72+F73+F74++F75+F76+F77+F78+F79+F80+F81+F83+F84+F82+F85+F86+F87+F88+F89+F90+F91+F92+F93+F94+F95+F96+F97+F98+F99+F100+F101+F102+F103+F104+F105+F106+F107</f>
        <v>2570.5309999999999</v>
      </c>
      <c r="G71" s="52">
        <f t="shared" ref="G71:H71" si="5">G72+G73+G74++G75+G76+G77+G78+G79+G80+G81+G83+G84+G82+G85+G86+G87+G88+G89+G90+G91+G92+G93+G94+G95+G96+G97+G98+G99+G100+G101+G102+G103+G104+G105+G106+G107</f>
        <v>2570.5309999999999</v>
      </c>
      <c r="H71" s="43">
        <f t="shared" si="5"/>
        <v>2570.5309999999999</v>
      </c>
    </row>
    <row r="72" spans="1:8" s="1" customFormat="1" ht="36" customHeight="1" x14ac:dyDescent="0.2">
      <c r="A72" s="13">
        <v>1</v>
      </c>
      <c r="B72" s="27" t="s">
        <v>114</v>
      </c>
      <c r="C72" s="10" t="s">
        <v>43</v>
      </c>
      <c r="D72" s="10" t="s">
        <v>57</v>
      </c>
      <c r="E72" s="12" t="s">
        <v>140</v>
      </c>
      <c r="F72" s="47">
        <v>19</v>
      </c>
      <c r="G72" s="47">
        <v>19</v>
      </c>
      <c r="H72" s="46">
        <v>19</v>
      </c>
    </row>
    <row r="73" spans="1:8" s="1" customFormat="1" ht="41.25" customHeight="1" x14ac:dyDescent="0.2">
      <c r="A73" s="13">
        <v>2</v>
      </c>
      <c r="B73" s="27" t="s">
        <v>114</v>
      </c>
      <c r="C73" s="10" t="s">
        <v>41</v>
      </c>
      <c r="D73" s="10" t="s">
        <v>57</v>
      </c>
      <c r="E73" s="12" t="s">
        <v>140</v>
      </c>
      <c r="F73" s="47">
        <v>45</v>
      </c>
      <c r="G73" s="47">
        <v>45</v>
      </c>
      <c r="H73" s="46">
        <v>45</v>
      </c>
    </row>
    <row r="74" spans="1:8" s="1" customFormat="1" ht="45.75" customHeight="1" x14ac:dyDescent="0.2">
      <c r="A74" s="13">
        <v>3</v>
      </c>
      <c r="B74" s="27" t="s">
        <v>114</v>
      </c>
      <c r="C74" s="10" t="s">
        <v>34</v>
      </c>
      <c r="D74" s="10" t="s">
        <v>57</v>
      </c>
      <c r="E74" s="12" t="s">
        <v>140</v>
      </c>
      <c r="F74" s="47">
        <v>15</v>
      </c>
      <c r="G74" s="47">
        <v>15</v>
      </c>
      <c r="H74" s="46">
        <v>15</v>
      </c>
    </row>
    <row r="75" spans="1:8" s="1" customFormat="1" ht="46.5" customHeight="1" x14ac:dyDescent="0.2">
      <c r="A75" s="13">
        <v>4</v>
      </c>
      <c r="B75" s="27" t="s">
        <v>114</v>
      </c>
      <c r="C75" s="10" t="s">
        <v>42</v>
      </c>
      <c r="D75" s="10" t="s">
        <v>57</v>
      </c>
      <c r="E75" s="12" t="s">
        <v>140</v>
      </c>
      <c r="F75" s="47">
        <v>30</v>
      </c>
      <c r="G75" s="47">
        <v>30</v>
      </c>
      <c r="H75" s="46">
        <v>30</v>
      </c>
    </row>
    <row r="76" spans="1:8" s="1" customFormat="1" ht="44.25" customHeight="1" x14ac:dyDescent="0.2">
      <c r="A76" s="13">
        <v>5</v>
      </c>
      <c r="B76" s="27" t="s">
        <v>114</v>
      </c>
      <c r="C76" s="10" t="s">
        <v>35</v>
      </c>
      <c r="D76" s="10" t="s">
        <v>57</v>
      </c>
      <c r="E76" s="12" t="s">
        <v>140</v>
      </c>
      <c r="F76" s="47">
        <v>30</v>
      </c>
      <c r="G76" s="47">
        <v>30</v>
      </c>
      <c r="H76" s="46">
        <v>30</v>
      </c>
    </row>
    <row r="77" spans="1:8" ht="46.5" customHeight="1" x14ac:dyDescent="0.2">
      <c r="A77" s="13">
        <v>6</v>
      </c>
      <c r="B77" s="27" t="s">
        <v>114</v>
      </c>
      <c r="C77" s="10" t="s">
        <v>12</v>
      </c>
      <c r="D77" s="10" t="s">
        <v>57</v>
      </c>
      <c r="E77" s="12" t="s">
        <v>140</v>
      </c>
      <c r="F77" s="47">
        <v>30</v>
      </c>
      <c r="G77" s="47">
        <v>30</v>
      </c>
      <c r="H77" s="46">
        <v>30</v>
      </c>
    </row>
    <row r="78" spans="1:8" ht="64.5" customHeight="1" x14ac:dyDescent="0.2">
      <c r="A78" s="13">
        <v>7</v>
      </c>
      <c r="B78" s="29" t="s">
        <v>115</v>
      </c>
      <c r="C78" s="13" t="s">
        <v>34</v>
      </c>
      <c r="D78" s="35" t="s">
        <v>15</v>
      </c>
      <c r="E78" s="12" t="s">
        <v>140</v>
      </c>
      <c r="F78" s="50">
        <v>50</v>
      </c>
      <c r="G78" s="50">
        <v>50</v>
      </c>
      <c r="H78" s="46">
        <v>50</v>
      </c>
    </row>
    <row r="79" spans="1:8" ht="66.75" customHeight="1" x14ac:dyDescent="0.2">
      <c r="A79" s="13">
        <v>8</v>
      </c>
      <c r="B79" s="27" t="s">
        <v>116</v>
      </c>
      <c r="C79" s="13" t="s">
        <v>34</v>
      </c>
      <c r="D79" s="35" t="s">
        <v>36</v>
      </c>
      <c r="E79" s="12" t="s">
        <v>140</v>
      </c>
      <c r="F79" s="50">
        <v>40</v>
      </c>
      <c r="G79" s="50">
        <v>40</v>
      </c>
      <c r="H79" s="46">
        <v>40</v>
      </c>
    </row>
    <row r="80" spans="1:8" ht="66.75" customHeight="1" x14ac:dyDescent="0.2">
      <c r="A80" s="13">
        <v>9</v>
      </c>
      <c r="B80" s="27" t="s">
        <v>117</v>
      </c>
      <c r="C80" s="13" t="s">
        <v>34</v>
      </c>
      <c r="D80" s="35" t="s">
        <v>30</v>
      </c>
      <c r="E80" s="12" t="s">
        <v>140</v>
      </c>
      <c r="F80" s="50">
        <v>40</v>
      </c>
      <c r="G80" s="50">
        <v>40</v>
      </c>
      <c r="H80" s="46">
        <v>40</v>
      </c>
    </row>
    <row r="81" spans="1:8" ht="66.75" customHeight="1" x14ac:dyDescent="0.2">
      <c r="A81" s="13">
        <v>10</v>
      </c>
      <c r="B81" s="27" t="s">
        <v>118</v>
      </c>
      <c r="C81" s="10" t="s">
        <v>43</v>
      </c>
      <c r="D81" s="35" t="s">
        <v>30</v>
      </c>
      <c r="E81" s="12" t="s">
        <v>140</v>
      </c>
      <c r="F81" s="47">
        <v>75</v>
      </c>
      <c r="G81" s="47">
        <v>75</v>
      </c>
      <c r="H81" s="46">
        <v>75</v>
      </c>
    </row>
    <row r="82" spans="1:8" ht="66.75" customHeight="1" x14ac:dyDescent="0.2">
      <c r="A82" s="13">
        <v>11</v>
      </c>
      <c r="B82" s="27" t="s">
        <v>119</v>
      </c>
      <c r="C82" s="10" t="s">
        <v>48</v>
      </c>
      <c r="D82" s="35" t="s">
        <v>30</v>
      </c>
      <c r="E82" s="12" t="s">
        <v>140</v>
      </c>
      <c r="F82" s="47">
        <f>85.95+45.5</f>
        <v>131.44999999999999</v>
      </c>
      <c r="G82" s="47">
        <f>85.95+45.5</f>
        <v>131.44999999999999</v>
      </c>
      <c r="H82" s="46">
        <v>131.44999999999999</v>
      </c>
    </row>
    <row r="83" spans="1:8" ht="66.75" customHeight="1" x14ac:dyDescent="0.2">
      <c r="A83" s="13">
        <v>12</v>
      </c>
      <c r="B83" s="27" t="s">
        <v>120</v>
      </c>
      <c r="C83" s="13" t="s">
        <v>34</v>
      </c>
      <c r="D83" s="35" t="s">
        <v>15</v>
      </c>
      <c r="E83" s="12" t="s">
        <v>140</v>
      </c>
      <c r="F83" s="50">
        <v>60</v>
      </c>
      <c r="G83" s="50">
        <v>60</v>
      </c>
      <c r="H83" s="46">
        <v>60</v>
      </c>
    </row>
    <row r="84" spans="1:8" ht="66.75" customHeight="1" x14ac:dyDescent="0.2">
      <c r="A84" s="13">
        <v>13</v>
      </c>
      <c r="B84" s="27" t="s">
        <v>121</v>
      </c>
      <c r="C84" s="10" t="s">
        <v>8</v>
      </c>
      <c r="D84" s="35" t="s">
        <v>9</v>
      </c>
      <c r="E84" s="12" t="s">
        <v>140</v>
      </c>
      <c r="F84" s="47">
        <v>100</v>
      </c>
      <c r="G84" s="47">
        <v>100</v>
      </c>
      <c r="H84" s="46">
        <v>100</v>
      </c>
    </row>
    <row r="85" spans="1:8" ht="66.75" customHeight="1" x14ac:dyDescent="0.2">
      <c r="A85" s="13">
        <v>14</v>
      </c>
      <c r="B85" s="27" t="s">
        <v>122</v>
      </c>
      <c r="C85" s="13" t="s">
        <v>10</v>
      </c>
      <c r="D85" s="35" t="s">
        <v>30</v>
      </c>
      <c r="E85" s="12" t="s">
        <v>140</v>
      </c>
      <c r="F85" s="50">
        <v>64</v>
      </c>
      <c r="G85" s="50">
        <v>64</v>
      </c>
      <c r="H85" s="46">
        <v>64</v>
      </c>
    </row>
    <row r="86" spans="1:8" ht="66.75" customHeight="1" x14ac:dyDescent="0.2">
      <c r="A86" s="13">
        <v>15</v>
      </c>
      <c r="B86" s="29" t="s">
        <v>123</v>
      </c>
      <c r="C86" s="13" t="s">
        <v>42</v>
      </c>
      <c r="D86" s="35" t="s">
        <v>9</v>
      </c>
      <c r="E86" s="13" t="s">
        <v>140</v>
      </c>
      <c r="F86" s="50">
        <v>70</v>
      </c>
      <c r="G86" s="50">
        <v>70</v>
      </c>
      <c r="H86" s="46">
        <v>70</v>
      </c>
    </row>
    <row r="87" spans="1:8" ht="83.25" customHeight="1" x14ac:dyDescent="0.2">
      <c r="A87" s="31">
        <v>16</v>
      </c>
      <c r="B87" s="27" t="s">
        <v>124</v>
      </c>
      <c r="C87" s="10" t="s">
        <v>42</v>
      </c>
      <c r="D87" s="35" t="s">
        <v>38</v>
      </c>
      <c r="E87" s="12" t="s">
        <v>140</v>
      </c>
      <c r="F87" s="47">
        <v>50</v>
      </c>
      <c r="G87" s="47">
        <v>50</v>
      </c>
      <c r="H87" s="50">
        <v>50</v>
      </c>
    </row>
    <row r="88" spans="1:8" ht="61.5" customHeight="1" x14ac:dyDescent="0.2">
      <c r="A88" s="13">
        <v>17</v>
      </c>
      <c r="B88" s="27" t="s">
        <v>125</v>
      </c>
      <c r="C88" s="10" t="s">
        <v>47</v>
      </c>
      <c r="D88" s="35" t="s">
        <v>30</v>
      </c>
      <c r="E88" s="12" t="s">
        <v>141</v>
      </c>
      <c r="F88" s="47">
        <v>30</v>
      </c>
      <c r="G88" s="47">
        <v>30</v>
      </c>
      <c r="H88" s="46">
        <v>30</v>
      </c>
    </row>
    <row r="89" spans="1:8" ht="62.25" customHeight="1" x14ac:dyDescent="0.2">
      <c r="A89" s="13">
        <v>18</v>
      </c>
      <c r="B89" s="27" t="s">
        <v>126</v>
      </c>
      <c r="C89" s="10" t="s">
        <v>47</v>
      </c>
      <c r="D89" s="35" t="s">
        <v>49</v>
      </c>
      <c r="E89" s="12" t="s">
        <v>140</v>
      </c>
      <c r="F89" s="47">
        <v>84.6</v>
      </c>
      <c r="G89" s="47">
        <v>84.6</v>
      </c>
      <c r="H89" s="46">
        <v>84.6</v>
      </c>
    </row>
    <row r="90" spans="1:8" ht="67.5" customHeight="1" x14ac:dyDescent="0.2">
      <c r="A90" s="13">
        <v>19</v>
      </c>
      <c r="B90" s="25" t="s">
        <v>127</v>
      </c>
      <c r="C90" s="13" t="s">
        <v>11</v>
      </c>
      <c r="D90" s="35" t="s">
        <v>37</v>
      </c>
      <c r="E90" s="12" t="s">
        <v>140</v>
      </c>
      <c r="F90" s="47">
        <f>25.626</f>
        <v>25.626000000000001</v>
      </c>
      <c r="G90" s="47">
        <f>25.626</f>
        <v>25.626000000000001</v>
      </c>
      <c r="H90" s="46">
        <v>25.626000000000001</v>
      </c>
    </row>
    <row r="91" spans="1:8" ht="63.75" customHeight="1" x14ac:dyDescent="0.2">
      <c r="A91" s="11">
        <v>20</v>
      </c>
      <c r="B91" s="25" t="s">
        <v>127</v>
      </c>
      <c r="C91" s="13" t="s">
        <v>35</v>
      </c>
      <c r="D91" s="35" t="s">
        <v>37</v>
      </c>
      <c r="E91" s="12" t="s">
        <v>140</v>
      </c>
      <c r="F91" s="47">
        <v>25</v>
      </c>
      <c r="G91" s="47">
        <v>25</v>
      </c>
      <c r="H91" s="46">
        <v>25</v>
      </c>
    </row>
    <row r="92" spans="1:8" ht="63.75" customHeight="1" x14ac:dyDescent="0.2">
      <c r="A92" s="11">
        <v>21</v>
      </c>
      <c r="B92" s="27" t="s">
        <v>128</v>
      </c>
      <c r="C92" s="13" t="s">
        <v>41</v>
      </c>
      <c r="D92" s="35" t="s">
        <v>15</v>
      </c>
      <c r="E92" s="12" t="s">
        <v>140</v>
      </c>
      <c r="F92" s="50">
        <f>39</f>
        <v>39</v>
      </c>
      <c r="G92" s="50">
        <f>39</f>
        <v>39</v>
      </c>
      <c r="H92" s="46">
        <v>39</v>
      </c>
    </row>
    <row r="93" spans="1:8" ht="63.75" customHeight="1" x14ac:dyDescent="0.2">
      <c r="A93" s="11">
        <v>22</v>
      </c>
      <c r="B93" s="27" t="s">
        <v>129</v>
      </c>
      <c r="C93" s="13" t="s">
        <v>10</v>
      </c>
      <c r="D93" s="35" t="s">
        <v>104</v>
      </c>
      <c r="E93" s="12" t="s">
        <v>140</v>
      </c>
      <c r="F93" s="50">
        <f>28</f>
        <v>28</v>
      </c>
      <c r="G93" s="50">
        <f>28</f>
        <v>28</v>
      </c>
      <c r="H93" s="46">
        <v>28</v>
      </c>
    </row>
    <row r="94" spans="1:8" ht="63" customHeight="1" x14ac:dyDescent="0.2">
      <c r="A94" s="11">
        <v>23</v>
      </c>
      <c r="B94" s="27" t="s">
        <v>129</v>
      </c>
      <c r="C94" s="13" t="s">
        <v>43</v>
      </c>
      <c r="D94" s="35" t="s">
        <v>104</v>
      </c>
      <c r="E94" s="12" t="s">
        <v>140</v>
      </c>
      <c r="F94" s="50">
        <f>30</f>
        <v>30</v>
      </c>
      <c r="G94" s="50">
        <f>30</f>
        <v>30</v>
      </c>
      <c r="H94" s="46">
        <v>30</v>
      </c>
    </row>
    <row r="95" spans="1:8" ht="66" customHeight="1" x14ac:dyDescent="0.2">
      <c r="A95" s="13">
        <v>24</v>
      </c>
      <c r="B95" s="27" t="s">
        <v>130</v>
      </c>
      <c r="C95" s="13" t="s">
        <v>11</v>
      </c>
      <c r="D95" s="35" t="s">
        <v>104</v>
      </c>
      <c r="E95" s="12" t="s">
        <v>140</v>
      </c>
      <c r="F95" s="50">
        <f>37.59+15.41</f>
        <v>53</v>
      </c>
      <c r="G95" s="50">
        <f>37.59+15.41</f>
        <v>53</v>
      </c>
      <c r="H95" s="50">
        <f>37.59+15.41</f>
        <v>53</v>
      </c>
    </row>
    <row r="96" spans="1:8" ht="64.5" customHeight="1" x14ac:dyDescent="0.2">
      <c r="A96" s="13">
        <v>25</v>
      </c>
      <c r="B96" s="27" t="s">
        <v>131</v>
      </c>
      <c r="C96" s="13" t="s">
        <v>47</v>
      </c>
      <c r="D96" s="35" t="s">
        <v>104</v>
      </c>
      <c r="E96" s="12" t="s">
        <v>140</v>
      </c>
      <c r="F96" s="50">
        <f>10.36</f>
        <v>10.36</v>
      </c>
      <c r="G96" s="50">
        <f>10.36</f>
        <v>10.36</v>
      </c>
      <c r="H96" s="46">
        <v>10.36</v>
      </c>
    </row>
    <row r="97" spans="1:8" ht="52.5" customHeight="1" x14ac:dyDescent="0.2">
      <c r="A97" s="13">
        <v>26</v>
      </c>
      <c r="B97" s="27" t="s">
        <v>132</v>
      </c>
      <c r="C97" s="13" t="s">
        <v>47</v>
      </c>
      <c r="D97" s="35" t="s">
        <v>59</v>
      </c>
      <c r="E97" s="12" t="s">
        <v>140</v>
      </c>
      <c r="F97" s="50">
        <f>40</f>
        <v>40</v>
      </c>
      <c r="G97" s="50">
        <f>40</f>
        <v>40</v>
      </c>
      <c r="H97" s="46">
        <v>40</v>
      </c>
    </row>
    <row r="98" spans="1:8" ht="78.75" x14ac:dyDescent="0.2">
      <c r="A98" s="13">
        <v>27</v>
      </c>
      <c r="B98" s="27" t="s">
        <v>132</v>
      </c>
      <c r="C98" s="13" t="s">
        <v>48</v>
      </c>
      <c r="D98" s="35" t="s">
        <v>59</v>
      </c>
      <c r="E98" s="12" t="s">
        <v>140</v>
      </c>
      <c r="F98" s="50">
        <f>268.5</f>
        <v>268.5</v>
      </c>
      <c r="G98" s="50">
        <f>268.5</f>
        <v>268.5</v>
      </c>
      <c r="H98" s="46">
        <v>268.5</v>
      </c>
    </row>
    <row r="99" spans="1:8" ht="94.5" x14ac:dyDescent="0.2">
      <c r="A99" s="13">
        <v>28</v>
      </c>
      <c r="B99" s="27" t="s">
        <v>133</v>
      </c>
      <c r="C99" s="10" t="s">
        <v>47</v>
      </c>
      <c r="D99" s="35" t="s">
        <v>134</v>
      </c>
      <c r="E99" s="12" t="s">
        <v>140</v>
      </c>
      <c r="F99" s="47">
        <f>40</f>
        <v>40</v>
      </c>
      <c r="G99" s="47">
        <f>40</f>
        <v>40</v>
      </c>
      <c r="H99" s="46">
        <v>40</v>
      </c>
    </row>
    <row r="100" spans="1:8" ht="94.5" x14ac:dyDescent="0.2">
      <c r="A100" s="13">
        <v>29</v>
      </c>
      <c r="B100" s="27" t="s">
        <v>133</v>
      </c>
      <c r="C100" s="10" t="s">
        <v>43</v>
      </c>
      <c r="D100" s="35" t="s">
        <v>134</v>
      </c>
      <c r="E100" s="12" t="s">
        <v>140</v>
      </c>
      <c r="F100" s="47">
        <f>81.795</f>
        <v>81.795000000000002</v>
      </c>
      <c r="G100" s="47">
        <f>81.795</f>
        <v>81.795000000000002</v>
      </c>
      <c r="H100" s="46">
        <v>81.795000000000002</v>
      </c>
    </row>
    <row r="101" spans="1:8" ht="78.75" x14ac:dyDescent="0.2">
      <c r="A101" s="13">
        <v>30</v>
      </c>
      <c r="B101" s="25" t="s">
        <v>135</v>
      </c>
      <c r="C101" s="13" t="s">
        <v>50</v>
      </c>
      <c r="D101" s="35" t="s">
        <v>51</v>
      </c>
      <c r="E101" s="12" t="s">
        <v>140</v>
      </c>
      <c r="F101" s="47">
        <f>150</f>
        <v>150</v>
      </c>
      <c r="G101" s="47">
        <f>150</f>
        <v>150</v>
      </c>
      <c r="H101" s="46">
        <v>150</v>
      </c>
    </row>
    <row r="102" spans="1:8" ht="78.75" x14ac:dyDescent="0.2">
      <c r="A102" s="13">
        <v>31</v>
      </c>
      <c r="B102" s="25" t="s">
        <v>136</v>
      </c>
      <c r="C102" s="13" t="s">
        <v>50</v>
      </c>
      <c r="D102" s="35" t="s">
        <v>53</v>
      </c>
      <c r="E102" s="12" t="s">
        <v>140</v>
      </c>
      <c r="F102" s="47">
        <f>51</f>
        <v>51</v>
      </c>
      <c r="G102" s="47">
        <f>51</f>
        <v>51</v>
      </c>
      <c r="H102" s="46">
        <v>51</v>
      </c>
    </row>
    <row r="103" spans="1:8" ht="78.75" x14ac:dyDescent="0.2">
      <c r="A103" s="13">
        <v>32</v>
      </c>
      <c r="B103" s="25" t="s">
        <v>137</v>
      </c>
      <c r="C103" s="13" t="s">
        <v>44</v>
      </c>
      <c r="D103" s="35" t="s">
        <v>53</v>
      </c>
      <c r="E103" s="12" t="s">
        <v>140</v>
      </c>
      <c r="F103" s="47">
        <f>255.2</f>
        <v>255.2</v>
      </c>
      <c r="G103" s="47">
        <f>255.2</f>
        <v>255.2</v>
      </c>
      <c r="H103" s="46">
        <v>255.2</v>
      </c>
    </row>
    <row r="104" spans="1:8" ht="78.75" x14ac:dyDescent="0.2">
      <c r="A104" s="13">
        <v>33</v>
      </c>
      <c r="B104" s="25" t="s">
        <v>138</v>
      </c>
      <c r="C104" s="13" t="s">
        <v>8</v>
      </c>
      <c r="D104" s="35" t="s">
        <v>38</v>
      </c>
      <c r="E104" s="12" t="s">
        <v>140</v>
      </c>
      <c r="F104" s="47">
        <f>110</f>
        <v>110</v>
      </c>
      <c r="G104" s="47">
        <f>110</f>
        <v>110</v>
      </c>
      <c r="H104" s="46">
        <v>110</v>
      </c>
    </row>
    <row r="105" spans="1:8" ht="78.75" x14ac:dyDescent="0.2">
      <c r="A105" s="13">
        <v>34</v>
      </c>
      <c r="B105" s="25" t="s">
        <v>138</v>
      </c>
      <c r="C105" s="13" t="s">
        <v>16</v>
      </c>
      <c r="D105" s="35" t="s">
        <v>38</v>
      </c>
      <c r="E105" s="12" t="s">
        <v>140</v>
      </c>
      <c r="F105" s="47">
        <f>100</f>
        <v>100</v>
      </c>
      <c r="G105" s="47">
        <f>100</f>
        <v>100</v>
      </c>
      <c r="H105" s="46">
        <v>100</v>
      </c>
    </row>
    <row r="106" spans="1:8" ht="78.75" x14ac:dyDescent="0.2">
      <c r="A106" s="13">
        <v>35</v>
      </c>
      <c r="B106" s="25" t="s">
        <v>138</v>
      </c>
      <c r="C106" s="13" t="s">
        <v>13</v>
      </c>
      <c r="D106" s="35" t="s">
        <v>38</v>
      </c>
      <c r="E106" s="12" t="s">
        <v>140</v>
      </c>
      <c r="F106" s="47">
        <f>100</f>
        <v>100</v>
      </c>
      <c r="G106" s="47">
        <f>100</f>
        <v>100</v>
      </c>
      <c r="H106" s="46">
        <v>100</v>
      </c>
    </row>
    <row r="107" spans="1:8" ht="93" customHeight="1" x14ac:dyDescent="0.2">
      <c r="A107" s="13">
        <v>36</v>
      </c>
      <c r="B107" s="25" t="s">
        <v>139</v>
      </c>
      <c r="C107" s="13" t="s">
        <v>50</v>
      </c>
      <c r="D107" s="35" t="s">
        <v>36</v>
      </c>
      <c r="E107" s="12" t="s">
        <v>140</v>
      </c>
      <c r="F107" s="47">
        <f>76.3+43+6.84+30.145+40.765+1.95</f>
        <v>199</v>
      </c>
      <c r="G107" s="47">
        <f>76.3+43+6.84+30.145+40.765+1.95</f>
        <v>199</v>
      </c>
      <c r="H107" s="46">
        <v>199</v>
      </c>
    </row>
    <row r="108" spans="1:8" ht="15.75" x14ac:dyDescent="0.2">
      <c r="A108" s="41"/>
      <c r="B108" s="30" t="s">
        <v>40</v>
      </c>
      <c r="C108" s="33"/>
      <c r="D108" s="33"/>
      <c r="E108" s="32"/>
      <c r="F108" s="51">
        <f>F109+F110</f>
        <v>106.42</v>
      </c>
      <c r="G108" s="51">
        <f t="shared" ref="G108:H108" si="6">G109+G110</f>
        <v>106.42</v>
      </c>
      <c r="H108" s="51">
        <f t="shared" si="6"/>
        <v>106.42</v>
      </c>
    </row>
    <row r="109" spans="1:8" ht="78.75" x14ac:dyDescent="0.2">
      <c r="A109" s="13">
        <v>1</v>
      </c>
      <c r="B109" s="12" t="s">
        <v>142</v>
      </c>
      <c r="C109" s="37" t="s">
        <v>12</v>
      </c>
      <c r="D109" s="10" t="s">
        <v>52</v>
      </c>
      <c r="E109" s="28" t="s">
        <v>143</v>
      </c>
      <c r="F109" s="50">
        <v>74</v>
      </c>
      <c r="G109" s="50">
        <v>74</v>
      </c>
      <c r="H109" s="46">
        <v>74</v>
      </c>
    </row>
    <row r="110" spans="1:8" ht="79.5" customHeight="1" x14ac:dyDescent="0.2">
      <c r="A110" s="11">
        <v>2</v>
      </c>
      <c r="B110" s="12" t="s">
        <v>158</v>
      </c>
      <c r="C110" s="37" t="s">
        <v>42</v>
      </c>
      <c r="D110" s="10" t="s">
        <v>38</v>
      </c>
      <c r="E110" s="28" t="s">
        <v>143</v>
      </c>
      <c r="F110" s="46">
        <v>32.42</v>
      </c>
      <c r="G110" s="46">
        <v>32.42</v>
      </c>
      <c r="H110" s="46">
        <v>32.42</v>
      </c>
    </row>
    <row r="111" spans="1:8" ht="63" x14ac:dyDescent="0.2">
      <c r="A111" s="57"/>
      <c r="B111" s="58" t="s">
        <v>159</v>
      </c>
      <c r="C111" s="59"/>
      <c r="D111" s="9" t="s">
        <v>161</v>
      </c>
      <c r="E111" s="11" t="s">
        <v>162</v>
      </c>
      <c r="F111" s="60">
        <v>46.5</v>
      </c>
      <c r="G111" s="61">
        <v>0</v>
      </c>
      <c r="H111" s="61">
        <v>0</v>
      </c>
    </row>
    <row r="112" spans="1:8" ht="15" x14ac:dyDescent="0.25">
      <c r="B112" s="4"/>
      <c r="C112"/>
      <c r="F112" s="23"/>
    </row>
    <row r="113" spans="2:6" ht="15" x14ac:dyDescent="0.25">
      <c r="B113" s="4"/>
      <c r="C113"/>
      <c r="F113" s="23"/>
    </row>
    <row r="114" spans="2:6" ht="15" x14ac:dyDescent="0.25">
      <c r="B114" s="4"/>
      <c r="C114"/>
      <c r="F114" s="23"/>
    </row>
    <row r="115" spans="2:6" ht="15" x14ac:dyDescent="0.25">
      <c r="B115" s="4"/>
      <c r="C115"/>
      <c r="F115" s="23"/>
    </row>
    <row r="116" spans="2:6" ht="15" x14ac:dyDescent="0.25">
      <c r="B116" s="4"/>
      <c r="C116"/>
      <c r="F116" s="23"/>
    </row>
    <row r="117" spans="2:6" ht="15" x14ac:dyDescent="0.25">
      <c r="B117" s="4"/>
      <c r="C117"/>
      <c r="F117" s="23"/>
    </row>
    <row r="118" spans="2:6" ht="15" x14ac:dyDescent="0.25">
      <c r="B118" s="4"/>
      <c r="C118"/>
      <c r="F118" s="23"/>
    </row>
    <row r="119" spans="2:6" ht="15" x14ac:dyDescent="0.25">
      <c r="B119" s="4"/>
      <c r="C119"/>
      <c r="F119" s="23"/>
    </row>
    <row r="120" spans="2:6" ht="15" x14ac:dyDescent="0.25">
      <c r="B120" s="4"/>
      <c r="C120"/>
      <c r="F120" s="23"/>
    </row>
    <row r="121" spans="2:6" ht="15" x14ac:dyDescent="0.25">
      <c r="B121" s="4"/>
      <c r="C121"/>
      <c r="F121" s="23"/>
    </row>
    <row r="122" spans="2:6" ht="15" x14ac:dyDescent="0.25">
      <c r="B122" s="4"/>
      <c r="C122"/>
      <c r="F122" s="23"/>
    </row>
    <row r="123" spans="2:6" ht="15" x14ac:dyDescent="0.25">
      <c r="B123" s="4"/>
      <c r="C123"/>
      <c r="F123" s="23"/>
    </row>
    <row r="124" spans="2:6" ht="15" x14ac:dyDescent="0.25">
      <c r="B124" s="4"/>
      <c r="C124"/>
      <c r="F124" s="23"/>
    </row>
    <row r="125" spans="2:6" ht="15" x14ac:dyDescent="0.25">
      <c r="B125" s="4"/>
      <c r="C125"/>
      <c r="F125" s="23"/>
    </row>
    <row r="126" spans="2:6" ht="15" x14ac:dyDescent="0.25">
      <c r="B126" s="4"/>
      <c r="C126"/>
      <c r="F126" s="23"/>
    </row>
    <row r="127" spans="2:6" ht="15" x14ac:dyDescent="0.25">
      <c r="B127" s="4"/>
      <c r="C127"/>
      <c r="F127" s="23"/>
    </row>
    <row r="128" spans="2:6" ht="15" x14ac:dyDescent="0.25">
      <c r="B128" s="4"/>
      <c r="C128"/>
      <c r="F128" s="23"/>
    </row>
    <row r="129" spans="2:6" ht="15" x14ac:dyDescent="0.25">
      <c r="B129" s="4"/>
      <c r="C129"/>
      <c r="F129" s="23"/>
    </row>
    <row r="130" spans="2:6" ht="15" x14ac:dyDescent="0.25">
      <c r="B130" s="4"/>
      <c r="C130"/>
      <c r="F130" s="23"/>
    </row>
    <row r="131" spans="2:6" ht="15" x14ac:dyDescent="0.25">
      <c r="B131" s="4"/>
      <c r="C131"/>
      <c r="F131" s="23"/>
    </row>
    <row r="132" spans="2:6" ht="15" x14ac:dyDescent="0.25">
      <c r="B132" s="4"/>
      <c r="C132"/>
      <c r="F132" s="23"/>
    </row>
    <row r="133" spans="2:6" ht="15" x14ac:dyDescent="0.25">
      <c r="B133" s="4"/>
      <c r="C133"/>
      <c r="F133" s="23"/>
    </row>
    <row r="134" spans="2:6" ht="15" x14ac:dyDescent="0.25">
      <c r="B134" s="4"/>
      <c r="C134"/>
      <c r="F134" s="23"/>
    </row>
    <row r="135" spans="2:6" ht="15" x14ac:dyDescent="0.25">
      <c r="B135" s="4"/>
      <c r="C135"/>
      <c r="F135" s="23"/>
    </row>
    <row r="136" spans="2:6" ht="15" x14ac:dyDescent="0.25">
      <c r="B136" s="4"/>
      <c r="C136"/>
      <c r="F136" s="23"/>
    </row>
    <row r="137" spans="2:6" ht="15" x14ac:dyDescent="0.25">
      <c r="B137" s="4"/>
      <c r="C137"/>
      <c r="F137" s="23"/>
    </row>
    <row r="138" spans="2:6" ht="15" x14ac:dyDescent="0.25">
      <c r="B138" s="4"/>
      <c r="C138"/>
      <c r="F138" s="23"/>
    </row>
    <row r="139" spans="2:6" ht="15" x14ac:dyDescent="0.25">
      <c r="B139" s="4"/>
      <c r="C139"/>
      <c r="F139" s="23"/>
    </row>
    <row r="140" spans="2:6" ht="15" x14ac:dyDescent="0.25">
      <c r="B140" s="4"/>
      <c r="C140"/>
      <c r="F140" s="23"/>
    </row>
    <row r="141" spans="2:6" ht="15" x14ac:dyDescent="0.25">
      <c r="B141" s="4"/>
      <c r="C141"/>
      <c r="F141" s="23"/>
    </row>
    <row r="142" spans="2:6" ht="15" x14ac:dyDescent="0.25">
      <c r="B142" s="4"/>
      <c r="C142"/>
      <c r="F142" s="23"/>
    </row>
    <row r="143" spans="2:6" ht="15" x14ac:dyDescent="0.25">
      <c r="B143" s="4"/>
      <c r="C143"/>
      <c r="F143" s="23"/>
    </row>
    <row r="144" spans="2:6" ht="15" x14ac:dyDescent="0.25">
      <c r="B144" s="4"/>
      <c r="C144"/>
      <c r="F144" s="23"/>
    </row>
    <row r="145" spans="2:6" ht="15" x14ac:dyDescent="0.25">
      <c r="B145" s="4"/>
      <c r="C145"/>
      <c r="F145" s="23"/>
    </row>
    <row r="146" spans="2:6" ht="15" x14ac:dyDescent="0.25">
      <c r="B146" s="4"/>
      <c r="C146"/>
      <c r="F146" s="23"/>
    </row>
    <row r="147" spans="2:6" ht="15" x14ac:dyDescent="0.25">
      <c r="B147" s="4"/>
      <c r="C147"/>
      <c r="F147" s="23"/>
    </row>
    <row r="148" spans="2:6" ht="15" x14ac:dyDescent="0.25">
      <c r="B148" s="4"/>
      <c r="C148"/>
      <c r="F148" s="23"/>
    </row>
    <row r="149" spans="2:6" ht="15" x14ac:dyDescent="0.25">
      <c r="B149" s="4"/>
      <c r="C149"/>
      <c r="F149" s="23"/>
    </row>
    <row r="150" spans="2:6" ht="15" x14ac:dyDescent="0.25">
      <c r="B150" s="4"/>
      <c r="C150"/>
      <c r="F150" s="23"/>
    </row>
    <row r="151" spans="2:6" ht="15" x14ac:dyDescent="0.25">
      <c r="B151" s="4"/>
      <c r="C151"/>
      <c r="F151" s="23"/>
    </row>
    <row r="152" spans="2:6" ht="15" x14ac:dyDescent="0.25">
      <c r="B152" s="4"/>
      <c r="C152"/>
      <c r="F152" s="23"/>
    </row>
    <row r="153" spans="2:6" ht="15" x14ac:dyDescent="0.25">
      <c r="B153" s="4"/>
      <c r="C153"/>
      <c r="F153" s="23"/>
    </row>
    <row r="154" spans="2:6" ht="15" x14ac:dyDescent="0.25">
      <c r="B154" s="4"/>
      <c r="C154"/>
      <c r="F154" s="23"/>
    </row>
    <row r="155" spans="2:6" ht="15" x14ac:dyDescent="0.25">
      <c r="B155" s="4"/>
      <c r="C155"/>
      <c r="F155" s="23"/>
    </row>
    <row r="156" spans="2:6" ht="15" x14ac:dyDescent="0.25">
      <c r="B156" s="4"/>
      <c r="C156"/>
      <c r="F156" s="23"/>
    </row>
    <row r="157" spans="2:6" ht="15" x14ac:dyDescent="0.25">
      <c r="B157" s="4"/>
      <c r="C157"/>
      <c r="F157" s="23"/>
    </row>
    <row r="158" spans="2:6" ht="15" x14ac:dyDescent="0.25">
      <c r="B158" s="4"/>
      <c r="C158"/>
      <c r="F158" s="23"/>
    </row>
    <row r="159" spans="2:6" ht="15" x14ac:dyDescent="0.25">
      <c r="B159" s="4"/>
      <c r="C159"/>
      <c r="F159" s="23"/>
    </row>
    <row r="160" spans="2:6" ht="15" x14ac:dyDescent="0.25">
      <c r="B160" s="4"/>
      <c r="C160"/>
      <c r="F160" s="23"/>
    </row>
    <row r="161" spans="2:6" ht="15" x14ac:dyDescent="0.25">
      <c r="B161" s="4"/>
      <c r="C161"/>
      <c r="F161" s="23"/>
    </row>
    <row r="162" spans="2:6" ht="15" x14ac:dyDescent="0.25">
      <c r="B162" s="4"/>
      <c r="C162"/>
      <c r="F162" s="23"/>
    </row>
    <row r="163" spans="2:6" ht="15" x14ac:dyDescent="0.25">
      <c r="B163" s="4"/>
      <c r="C163"/>
      <c r="F163" s="23"/>
    </row>
    <row r="164" spans="2:6" ht="15" x14ac:dyDescent="0.25">
      <c r="B164" s="4"/>
      <c r="C164"/>
      <c r="F164" s="23"/>
    </row>
    <row r="165" spans="2:6" ht="15" x14ac:dyDescent="0.25">
      <c r="B165" s="4"/>
      <c r="C165"/>
      <c r="F165" s="23"/>
    </row>
    <row r="166" spans="2:6" ht="15" x14ac:dyDescent="0.25">
      <c r="B166" s="4"/>
      <c r="C166"/>
      <c r="F166" s="23"/>
    </row>
    <row r="167" spans="2:6" ht="15" x14ac:dyDescent="0.25">
      <c r="B167" s="4"/>
      <c r="C167"/>
      <c r="F167" s="23"/>
    </row>
    <row r="168" spans="2:6" ht="15" x14ac:dyDescent="0.25">
      <c r="B168" s="4"/>
      <c r="C168"/>
      <c r="F168" s="23"/>
    </row>
    <row r="169" spans="2:6" ht="15" x14ac:dyDescent="0.25">
      <c r="B169" s="4"/>
      <c r="C169"/>
      <c r="F169" s="23"/>
    </row>
    <row r="170" spans="2:6" ht="15" x14ac:dyDescent="0.25">
      <c r="B170" s="4"/>
      <c r="C170"/>
      <c r="F170" s="23"/>
    </row>
    <row r="171" spans="2:6" ht="15" x14ac:dyDescent="0.25">
      <c r="B171" s="4"/>
      <c r="C171"/>
      <c r="F171" s="23"/>
    </row>
    <row r="172" spans="2:6" ht="15" x14ac:dyDescent="0.25">
      <c r="B172" s="4"/>
      <c r="C172"/>
      <c r="F172" s="23"/>
    </row>
    <row r="173" spans="2:6" ht="15" x14ac:dyDescent="0.25">
      <c r="B173" s="4"/>
      <c r="C173"/>
      <c r="F173" s="23"/>
    </row>
    <row r="174" spans="2:6" ht="15" x14ac:dyDescent="0.25">
      <c r="B174" s="4"/>
      <c r="C174"/>
      <c r="F174" s="23"/>
    </row>
    <row r="175" spans="2:6" ht="15" x14ac:dyDescent="0.25">
      <c r="B175" s="4"/>
      <c r="C175"/>
      <c r="F175" s="23"/>
    </row>
    <row r="176" spans="2:6" ht="15" x14ac:dyDescent="0.25">
      <c r="B176" s="4"/>
      <c r="C176"/>
      <c r="F176" s="23"/>
    </row>
    <row r="177" spans="2:6" ht="15" x14ac:dyDescent="0.25">
      <c r="B177" s="4"/>
      <c r="C177"/>
      <c r="F177" s="23"/>
    </row>
    <row r="178" spans="2:6" ht="15" x14ac:dyDescent="0.25">
      <c r="B178" s="4"/>
      <c r="C178"/>
      <c r="F178" s="23"/>
    </row>
    <row r="179" spans="2:6" ht="15" x14ac:dyDescent="0.25">
      <c r="B179" s="4"/>
      <c r="C179"/>
      <c r="F179" s="23"/>
    </row>
    <row r="180" spans="2:6" ht="15" x14ac:dyDescent="0.25">
      <c r="B180" s="4"/>
      <c r="C180"/>
      <c r="F180" s="23"/>
    </row>
    <row r="181" spans="2:6" ht="15" x14ac:dyDescent="0.25">
      <c r="B181" s="4"/>
      <c r="C181"/>
      <c r="F181" s="23"/>
    </row>
    <row r="182" spans="2:6" ht="15" x14ac:dyDescent="0.25">
      <c r="B182" s="4"/>
      <c r="C182"/>
      <c r="F182" s="23"/>
    </row>
    <row r="183" spans="2:6" ht="15" x14ac:dyDescent="0.25">
      <c r="B183" s="4"/>
      <c r="C183"/>
      <c r="F183" s="23"/>
    </row>
    <row r="184" spans="2:6" ht="15" x14ac:dyDescent="0.25">
      <c r="B184" s="4"/>
      <c r="C184"/>
      <c r="F184" s="23"/>
    </row>
    <row r="185" spans="2:6" ht="15" x14ac:dyDescent="0.25">
      <c r="B185" s="4"/>
      <c r="C185"/>
      <c r="F185" s="23"/>
    </row>
    <row r="186" spans="2:6" ht="15" x14ac:dyDescent="0.25">
      <c r="B186" s="4"/>
      <c r="C186"/>
      <c r="F186" s="23"/>
    </row>
    <row r="187" spans="2:6" ht="15" x14ac:dyDescent="0.25">
      <c r="B187" s="4"/>
      <c r="C187"/>
      <c r="F187" s="23"/>
    </row>
    <row r="188" spans="2:6" ht="15" x14ac:dyDescent="0.25">
      <c r="B188" s="4"/>
      <c r="C188"/>
      <c r="F188" s="23"/>
    </row>
    <row r="189" spans="2:6" ht="15" x14ac:dyDescent="0.25">
      <c r="B189" s="4"/>
      <c r="C189"/>
      <c r="F189" s="23"/>
    </row>
    <row r="190" spans="2:6" ht="15" x14ac:dyDescent="0.25">
      <c r="B190" s="4"/>
      <c r="C190"/>
      <c r="F190" s="23"/>
    </row>
    <row r="191" spans="2:6" ht="15" x14ac:dyDescent="0.25">
      <c r="B191" s="4"/>
      <c r="C191"/>
      <c r="F191" s="23"/>
    </row>
    <row r="192" spans="2:6" ht="15" x14ac:dyDescent="0.25">
      <c r="B192" s="4"/>
      <c r="C192"/>
      <c r="F192" s="23"/>
    </row>
    <row r="193" spans="2:6" ht="15" x14ac:dyDescent="0.25">
      <c r="B193" s="4"/>
      <c r="C193"/>
      <c r="F193" s="23"/>
    </row>
    <row r="194" spans="2:6" ht="15" x14ac:dyDescent="0.25">
      <c r="B194" s="4"/>
      <c r="C194"/>
      <c r="F194" s="23"/>
    </row>
    <row r="195" spans="2:6" ht="15" x14ac:dyDescent="0.25">
      <c r="B195" s="4"/>
      <c r="C195"/>
      <c r="F195" s="23"/>
    </row>
    <row r="196" spans="2:6" ht="15" x14ac:dyDescent="0.25">
      <c r="B196" s="4"/>
      <c r="C196"/>
      <c r="F196" s="23"/>
    </row>
    <row r="197" spans="2:6" ht="15" x14ac:dyDescent="0.25">
      <c r="B197" s="4"/>
      <c r="C197"/>
      <c r="F197" s="23"/>
    </row>
    <row r="198" spans="2:6" ht="15" x14ac:dyDescent="0.25">
      <c r="B198" s="4"/>
      <c r="C198"/>
      <c r="F198" s="23"/>
    </row>
    <row r="199" spans="2:6" ht="15" x14ac:dyDescent="0.25">
      <c r="B199" s="4"/>
      <c r="C199"/>
      <c r="F199" s="23"/>
    </row>
    <row r="200" spans="2:6" ht="15" x14ac:dyDescent="0.25">
      <c r="B200" s="4"/>
      <c r="C200"/>
      <c r="F200" s="23"/>
    </row>
    <row r="201" spans="2:6" ht="15" x14ac:dyDescent="0.25">
      <c r="B201" s="4"/>
      <c r="C201"/>
      <c r="F201" s="23"/>
    </row>
    <row r="202" spans="2:6" ht="15" x14ac:dyDescent="0.25">
      <c r="B202" s="4"/>
      <c r="C202"/>
      <c r="F202" s="23"/>
    </row>
    <row r="203" spans="2:6" ht="15" x14ac:dyDescent="0.25">
      <c r="B203" s="4"/>
      <c r="C203"/>
      <c r="F203" s="23"/>
    </row>
    <row r="204" spans="2:6" ht="15" x14ac:dyDescent="0.25">
      <c r="B204" s="4"/>
      <c r="C204"/>
      <c r="F204" s="23"/>
    </row>
    <row r="205" spans="2:6" ht="15" x14ac:dyDescent="0.25">
      <c r="B205" s="4"/>
      <c r="C205"/>
      <c r="F205" s="23"/>
    </row>
    <row r="206" spans="2:6" ht="15" x14ac:dyDescent="0.25">
      <c r="B206" s="4"/>
      <c r="C206"/>
      <c r="F206" s="23"/>
    </row>
    <row r="207" spans="2:6" ht="15" x14ac:dyDescent="0.25">
      <c r="B207" s="4"/>
      <c r="C207"/>
      <c r="F207" s="23"/>
    </row>
    <row r="208" spans="2:6" ht="15" x14ac:dyDescent="0.25">
      <c r="B208" s="4"/>
      <c r="C208"/>
      <c r="F208" s="23"/>
    </row>
    <row r="209" spans="2:6" ht="15" x14ac:dyDescent="0.25">
      <c r="B209" s="4"/>
      <c r="C209"/>
      <c r="F209" s="23"/>
    </row>
    <row r="210" spans="2:6" ht="15" x14ac:dyDescent="0.25">
      <c r="B210" s="4"/>
      <c r="C210"/>
      <c r="F210" s="23"/>
    </row>
    <row r="211" spans="2:6" ht="15" x14ac:dyDescent="0.25">
      <c r="B211" s="4"/>
      <c r="C211"/>
      <c r="F211" s="23"/>
    </row>
    <row r="212" spans="2:6" ht="15" x14ac:dyDescent="0.25">
      <c r="B212" s="4"/>
      <c r="C212"/>
      <c r="F212" s="23"/>
    </row>
    <row r="213" spans="2:6" ht="15" x14ac:dyDescent="0.25">
      <c r="B213" s="4"/>
      <c r="C213"/>
      <c r="F213" s="23"/>
    </row>
    <row r="214" spans="2:6" ht="15" x14ac:dyDescent="0.25">
      <c r="B214" s="4"/>
      <c r="C214"/>
      <c r="F214" s="23"/>
    </row>
    <row r="215" spans="2:6" ht="15" x14ac:dyDescent="0.25">
      <c r="B215" s="4"/>
      <c r="C215"/>
      <c r="F215" s="23"/>
    </row>
    <row r="216" spans="2:6" ht="15" x14ac:dyDescent="0.25">
      <c r="B216" s="4"/>
      <c r="C216"/>
      <c r="F216" s="23"/>
    </row>
    <row r="217" spans="2:6" ht="15" x14ac:dyDescent="0.25">
      <c r="B217" s="4"/>
      <c r="C217"/>
      <c r="F217" s="23"/>
    </row>
    <row r="218" spans="2:6" ht="15" x14ac:dyDescent="0.25">
      <c r="B218" s="4"/>
      <c r="C218"/>
      <c r="F218" s="23"/>
    </row>
    <row r="219" spans="2:6" ht="15" x14ac:dyDescent="0.25">
      <c r="B219" s="4"/>
      <c r="C219"/>
      <c r="F219" s="23"/>
    </row>
    <row r="220" spans="2:6" ht="15" x14ac:dyDescent="0.25">
      <c r="B220" s="4"/>
      <c r="C220"/>
      <c r="F220" s="23"/>
    </row>
    <row r="221" spans="2:6" ht="15" x14ac:dyDescent="0.25">
      <c r="B221" s="4"/>
      <c r="C221"/>
      <c r="F221" s="23"/>
    </row>
    <row r="222" spans="2:6" ht="15" x14ac:dyDescent="0.25">
      <c r="B222" s="4"/>
      <c r="C222"/>
      <c r="F222" s="23"/>
    </row>
    <row r="223" spans="2:6" ht="15" x14ac:dyDescent="0.25">
      <c r="B223" s="4"/>
      <c r="C223"/>
      <c r="F223" s="23"/>
    </row>
    <row r="224" spans="2:6" ht="15" x14ac:dyDescent="0.25">
      <c r="B224" s="4"/>
      <c r="C224"/>
      <c r="F224" s="23"/>
    </row>
    <row r="225" spans="2:6" ht="15" x14ac:dyDescent="0.25">
      <c r="B225" s="4"/>
      <c r="C225"/>
      <c r="F225" s="23"/>
    </row>
    <row r="226" spans="2:6" ht="15" x14ac:dyDescent="0.25">
      <c r="B226" s="4"/>
      <c r="C226"/>
      <c r="F226" s="23"/>
    </row>
    <row r="227" spans="2:6" ht="15" x14ac:dyDescent="0.25">
      <c r="B227" s="4"/>
      <c r="C227"/>
      <c r="F227" s="23"/>
    </row>
    <row r="228" spans="2:6" ht="15" x14ac:dyDescent="0.25">
      <c r="B228" s="4"/>
      <c r="C228"/>
      <c r="F228" s="23"/>
    </row>
    <row r="229" spans="2:6" ht="15" x14ac:dyDescent="0.25">
      <c r="B229" s="4"/>
      <c r="C229"/>
      <c r="F229" s="23"/>
    </row>
    <row r="230" spans="2:6" ht="15" x14ac:dyDescent="0.25">
      <c r="B230" s="4"/>
      <c r="C230"/>
      <c r="F230" s="23"/>
    </row>
    <row r="231" spans="2:6" ht="15" x14ac:dyDescent="0.25">
      <c r="B231" s="4"/>
      <c r="C231"/>
      <c r="F231" s="23"/>
    </row>
    <row r="232" spans="2:6" ht="15" x14ac:dyDescent="0.25">
      <c r="B232" s="4"/>
      <c r="C232"/>
      <c r="F232" s="23"/>
    </row>
    <row r="233" spans="2:6" ht="15" x14ac:dyDescent="0.25">
      <c r="B233" s="4"/>
      <c r="C233"/>
      <c r="F233" s="23"/>
    </row>
    <row r="234" spans="2:6" ht="15" x14ac:dyDescent="0.25">
      <c r="B234" s="4"/>
      <c r="C234"/>
      <c r="F234" s="23"/>
    </row>
    <row r="235" spans="2:6" ht="15" x14ac:dyDescent="0.25">
      <c r="B235" s="4"/>
      <c r="C235"/>
      <c r="F235" s="23"/>
    </row>
    <row r="236" spans="2:6" ht="15" x14ac:dyDescent="0.25">
      <c r="B236" s="4"/>
      <c r="C236"/>
      <c r="F236" s="23"/>
    </row>
    <row r="237" spans="2:6" ht="15" x14ac:dyDescent="0.25">
      <c r="B237" s="4"/>
      <c r="C237"/>
      <c r="F237" s="23"/>
    </row>
    <row r="238" spans="2:6" ht="15" x14ac:dyDescent="0.25">
      <c r="B238" s="4"/>
      <c r="C238"/>
      <c r="F238" s="23"/>
    </row>
    <row r="239" spans="2:6" ht="15" x14ac:dyDescent="0.25">
      <c r="B239" s="4"/>
      <c r="C239"/>
      <c r="F239" s="23"/>
    </row>
    <row r="240" spans="2:6" ht="15" x14ac:dyDescent="0.25">
      <c r="B240" s="4"/>
      <c r="C240"/>
      <c r="F240" s="23"/>
    </row>
    <row r="241" spans="2:6" ht="15" x14ac:dyDescent="0.25">
      <c r="B241" s="4"/>
      <c r="C241"/>
      <c r="F241" s="23"/>
    </row>
    <row r="242" spans="2:6" ht="15" x14ac:dyDescent="0.25">
      <c r="B242" s="4"/>
      <c r="C242"/>
      <c r="F242" s="23"/>
    </row>
    <row r="243" spans="2:6" ht="15" x14ac:dyDescent="0.25">
      <c r="B243" s="4"/>
      <c r="C243"/>
      <c r="F243" s="23"/>
    </row>
    <row r="244" spans="2:6" ht="15" x14ac:dyDescent="0.25">
      <c r="B244" s="4"/>
      <c r="C244"/>
      <c r="F244" s="23"/>
    </row>
    <row r="245" spans="2:6" ht="15" x14ac:dyDescent="0.25">
      <c r="B245" s="4"/>
      <c r="C245"/>
      <c r="F245" s="23"/>
    </row>
    <row r="246" spans="2:6" ht="15" x14ac:dyDescent="0.25">
      <c r="B246" s="4"/>
      <c r="C246"/>
      <c r="F246" s="23"/>
    </row>
    <row r="247" spans="2:6" ht="15" x14ac:dyDescent="0.25">
      <c r="B247" s="4"/>
      <c r="C247"/>
      <c r="F247" s="23"/>
    </row>
    <row r="248" spans="2:6" ht="15" x14ac:dyDescent="0.25">
      <c r="B248" s="4"/>
      <c r="C248"/>
      <c r="F248" s="23"/>
    </row>
    <row r="249" spans="2:6" ht="15" x14ac:dyDescent="0.25">
      <c r="B249" s="4"/>
      <c r="C249"/>
      <c r="F249" s="23"/>
    </row>
    <row r="250" spans="2:6" ht="15" x14ac:dyDescent="0.25">
      <c r="B250" s="4"/>
      <c r="C250"/>
      <c r="F250" s="23"/>
    </row>
    <row r="251" spans="2:6" ht="15" x14ac:dyDescent="0.25">
      <c r="B251" s="4"/>
      <c r="C251"/>
      <c r="F251" s="23"/>
    </row>
    <row r="252" spans="2:6" ht="15" x14ac:dyDescent="0.25">
      <c r="B252" s="4"/>
      <c r="C252"/>
      <c r="F252" s="23"/>
    </row>
    <row r="253" spans="2:6" ht="15" x14ac:dyDescent="0.25">
      <c r="B253" s="4"/>
      <c r="C253"/>
      <c r="F253" s="23"/>
    </row>
    <row r="254" spans="2:6" ht="15" x14ac:dyDescent="0.25">
      <c r="B254" s="4"/>
      <c r="C254"/>
      <c r="F254" s="23"/>
    </row>
    <row r="255" spans="2:6" ht="15" x14ac:dyDescent="0.25">
      <c r="B255" s="4"/>
      <c r="C255"/>
      <c r="F255" s="23"/>
    </row>
    <row r="256" spans="2:6" ht="15" x14ac:dyDescent="0.25">
      <c r="B256" s="4"/>
      <c r="C256"/>
      <c r="F256" s="23"/>
    </row>
    <row r="257" spans="2:6" ht="15" x14ac:dyDescent="0.25">
      <c r="B257" s="4"/>
      <c r="C257"/>
      <c r="F257" s="23"/>
    </row>
    <row r="258" spans="2:6" ht="15" x14ac:dyDescent="0.25">
      <c r="B258" s="4"/>
      <c r="C258"/>
      <c r="F258" s="23"/>
    </row>
    <row r="259" spans="2:6" ht="15" x14ac:dyDescent="0.25">
      <c r="B259" s="4"/>
      <c r="C259"/>
      <c r="F259" s="23"/>
    </row>
    <row r="260" spans="2:6" ht="15" x14ac:dyDescent="0.25">
      <c r="B260" s="4"/>
      <c r="C260"/>
      <c r="F260" s="23"/>
    </row>
    <row r="261" spans="2:6" ht="15" x14ac:dyDescent="0.25">
      <c r="B261" s="4"/>
      <c r="C261"/>
      <c r="F261" s="23"/>
    </row>
    <row r="262" spans="2:6" ht="15" x14ac:dyDescent="0.25">
      <c r="B262" s="4"/>
      <c r="C262"/>
      <c r="F262" s="23"/>
    </row>
    <row r="263" spans="2:6" ht="15" x14ac:dyDescent="0.25">
      <c r="B263" s="4"/>
      <c r="C263"/>
      <c r="F263" s="23"/>
    </row>
    <row r="264" spans="2:6" ht="15" x14ac:dyDescent="0.25">
      <c r="B264" s="4"/>
      <c r="C264"/>
      <c r="F264" s="23"/>
    </row>
    <row r="265" spans="2:6" ht="15" x14ac:dyDescent="0.25">
      <c r="B265" s="4"/>
      <c r="C265"/>
      <c r="F265" s="23"/>
    </row>
    <row r="266" spans="2:6" ht="15" x14ac:dyDescent="0.25">
      <c r="B266" s="4"/>
      <c r="C266"/>
      <c r="F266" s="23"/>
    </row>
    <row r="267" spans="2:6" ht="15" x14ac:dyDescent="0.25">
      <c r="B267" s="4"/>
      <c r="C267"/>
      <c r="F267" s="23"/>
    </row>
    <row r="268" spans="2:6" ht="15" x14ac:dyDescent="0.25">
      <c r="B268" s="4"/>
      <c r="C268"/>
      <c r="F268" s="23"/>
    </row>
    <row r="269" spans="2:6" ht="15" x14ac:dyDescent="0.25">
      <c r="B269" s="4"/>
      <c r="C269"/>
      <c r="F269" s="23"/>
    </row>
    <row r="270" spans="2:6" ht="15" x14ac:dyDescent="0.25">
      <c r="B270" s="4"/>
      <c r="C270"/>
      <c r="F270" s="23"/>
    </row>
    <row r="271" spans="2:6" ht="15" x14ac:dyDescent="0.25">
      <c r="B271" s="4"/>
      <c r="C271"/>
      <c r="F271" s="23"/>
    </row>
    <row r="272" spans="2:6" ht="14.25" x14ac:dyDescent="0.2">
      <c r="B272" s="5"/>
      <c r="C272"/>
      <c r="F272" s="23"/>
    </row>
    <row r="273" spans="2:6" ht="14.25" x14ac:dyDescent="0.2">
      <c r="B273" s="5"/>
      <c r="C273"/>
      <c r="F273" s="23"/>
    </row>
    <row r="274" spans="2:6" ht="14.25" x14ac:dyDescent="0.2">
      <c r="B274" s="5"/>
      <c r="C274"/>
      <c r="F274" s="23"/>
    </row>
    <row r="275" spans="2:6" ht="14.25" x14ac:dyDescent="0.2">
      <c r="B275" s="5"/>
      <c r="C275"/>
      <c r="F275" s="23"/>
    </row>
    <row r="276" spans="2:6" ht="14.25" x14ac:dyDescent="0.2">
      <c r="B276" s="5"/>
      <c r="C276"/>
      <c r="F276" s="23"/>
    </row>
    <row r="277" spans="2:6" ht="14.25" x14ac:dyDescent="0.2">
      <c r="B277" s="5"/>
      <c r="C277"/>
      <c r="F277" s="23"/>
    </row>
    <row r="278" spans="2:6" ht="14.25" x14ac:dyDescent="0.2">
      <c r="B278" s="5"/>
      <c r="C278"/>
      <c r="F278" s="23"/>
    </row>
    <row r="279" spans="2:6" ht="14.25" x14ac:dyDescent="0.2">
      <c r="B279" s="5"/>
      <c r="C279"/>
      <c r="F279" s="23"/>
    </row>
    <row r="280" spans="2:6" ht="14.25" x14ac:dyDescent="0.2">
      <c r="B280" s="5"/>
      <c r="C280"/>
      <c r="F280" s="23"/>
    </row>
    <row r="281" spans="2:6" ht="14.25" x14ac:dyDescent="0.2">
      <c r="B281" s="5"/>
      <c r="C281"/>
      <c r="F281" s="23"/>
    </row>
    <row r="282" spans="2:6" ht="14.25" x14ac:dyDescent="0.2">
      <c r="B282" s="5"/>
      <c r="C282"/>
      <c r="F282" s="23"/>
    </row>
    <row r="283" spans="2:6" ht="14.25" x14ac:dyDescent="0.2">
      <c r="B283" s="5"/>
      <c r="C283"/>
      <c r="F283" s="23"/>
    </row>
    <row r="284" spans="2:6" ht="14.25" x14ac:dyDescent="0.2">
      <c r="B284" s="5"/>
      <c r="C284"/>
      <c r="F284" s="23"/>
    </row>
    <row r="285" spans="2:6" ht="14.25" x14ac:dyDescent="0.2">
      <c r="B285" s="5"/>
      <c r="C285"/>
      <c r="F285" s="23"/>
    </row>
    <row r="286" spans="2:6" ht="14.25" x14ac:dyDescent="0.2">
      <c r="B286" s="5"/>
      <c r="C286"/>
      <c r="F286" s="23"/>
    </row>
    <row r="287" spans="2:6" ht="14.25" x14ac:dyDescent="0.2">
      <c r="B287" s="5"/>
      <c r="C287"/>
      <c r="F287" s="23"/>
    </row>
    <row r="288" spans="2:6" ht="14.25" x14ac:dyDescent="0.2">
      <c r="B288" s="5"/>
      <c r="C288"/>
      <c r="F288" s="23"/>
    </row>
    <row r="289" spans="2:6" ht="14.25" x14ac:dyDescent="0.2">
      <c r="B289" s="5"/>
      <c r="C289"/>
      <c r="F289" s="23"/>
    </row>
    <row r="290" spans="2:6" ht="14.25" x14ac:dyDescent="0.2">
      <c r="B290" s="5"/>
      <c r="C290"/>
      <c r="F290" s="23"/>
    </row>
    <row r="291" spans="2:6" ht="14.25" x14ac:dyDescent="0.2">
      <c r="B291" s="5"/>
      <c r="C291"/>
      <c r="F291" s="23"/>
    </row>
    <row r="292" spans="2:6" ht="14.25" x14ac:dyDescent="0.2">
      <c r="B292" s="5"/>
      <c r="C292"/>
      <c r="F292" s="23"/>
    </row>
    <row r="293" spans="2:6" ht="14.25" x14ac:dyDescent="0.2">
      <c r="B293" s="5"/>
      <c r="C293"/>
      <c r="F293" s="23"/>
    </row>
    <row r="294" spans="2:6" ht="14.25" x14ac:dyDescent="0.2">
      <c r="B294" s="5"/>
      <c r="C294"/>
      <c r="F294" s="23"/>
    </row>
    <row r="295" spans="2:6" ht="14.25" x14ac:dyDescent="0.2">
      <c r="B295" s="5"/>
      <c r="C295"/>
      <c r="F295" s="23"/>
    </row>
    <row r="296" spans="2:6" ht="14.25" x14ac:dyDescent="0.2">
      <c r="B296" s="5"/>
      <c r="C296"/>
      <c r="F296" s="23"/>
    </row>
    <row r="297" spans="2:6" ht="14.25" x14ac:dyDescent="0.2">
      <c r="B297" s="5"/>
      <c r="C297"/>
      <c r="F297" s="23"/>
    </row>
    <row r="298" spans="2:6" ht="14.25" x14ac:dyDescent="0.2">
      <c r="B298" s="5"/>
      <c r="C298"/>
      <c r="F298" s="23"/>
    </row>
    <row r="299" spans="2:6" ht="14.25" x14ac:dyDescent="0.2">
      <c r="B299" s="5"/>
      <c r="C299"/>
      <c r="F299" s="23"/>
    </row>
    <row r="300" spans="2:6" ht="14.25" x14ac:dyDescent="0.2">
      <c r="B300" s="5"/>
      <c r="C300"/>
      <c r="F300" s="23"/>
    </row>
    <row r="301" spans="2:6" ht="14.25" x14ac:dyDescent="0.2">
      <c r="B301" s="5"/>
      <c r="C301"/>
      <c r="F301" s="23"/>
    </row>
    <row r="302" spans="2:6" ht="14.25" x14ac:dyDescent="0.2">
      <c r="B302" s="5"/>
      <c r="C302"/>
      <c r="F302" s="23"/>
    </row>
    <row r="303" spans="2:6" ht="14.25" x14ac:dyDescent="0.2">
      <c r="B303" s="5"/>
      <c r="C303"/>
      <c r="F303" s="23"/>
    </row>
    <row r="304" spans="2:6" ht="14.25" x14ac:dyDescent="0.2">
      <c r="B304" s="5"/>
      <c r="C304"/>
      <c r="F304" s="23"/>
    </row>
    <row r="305" spans="2:6" ht="14.25" x14ac:dyDescent="0.2">
      <c r="B305" s="5"/>
      <c r="C305"/>
      <c r="F305" s="23"/>
    </row>
    <row r="306" spans="2:6" ht="14.25" x14ac:dyDescent="0.2">
      <c r="B306" s="5"/>
      <c r="C306"/>
      <c r="F306" s="23"/>
    </row>
    <row r="307" spans="2:6" ht="14.25" x14ac:dyDescent="0.2">
      <c r="B307" s="5"/>
      <c r="C307"/>
      <c r="F307" s="23"/>
    </row>
    <row r="308" spans="2:6" ht="14.25" x14ac:dyDescent="0.2">
      <c r="B308" s="5"/>
      <c r="C308"/>
      <c r="F308" s="23"/>
    </row>
    <row r="309" spans="2:6" ht="14.25" x14ac:dyDescent="0.2">
      <c r="B309" s="5"/>
      <c r="C309"/>
      <c r="F309" s="23"/>
    </row>
    <row r="310" spans="2:6" ht="14.25" x14ac:dyDescent="0.2">
      <c r="B310" s="5"/>
      <c r="C310"/>
      <c r="F310" s="23"/>
    </row>
    <row r="311" spans="2:6" ht="14.25" x14ac:dyDescent="0.2">
      <c r="B311" s="5"/>
      <c r="C311"/>
      <c r="F311" s="23"/>
    </row>
    <row r="312" spans="2:6" ht="14.25" x14ac:dyDescent="0.2">
      <c r="B312" s="5"/>
      <c r="C312"/>
      <c r="F312" s="23"/>
    </row>
    <row r="313" spans="2:6" ht="14.25" x14ac:dyDescent="0.2">
      <c r="B313" s="5"/>
      <c r="C313"/>
      <c r="F313" s="23"/>
    </row>
    <row r="314" spans="2:6" ht="14.25" x14ac:dyDescent="0.2">
      <c r="B314" s="5"/>
      <c r="C314"/>
      <c r="F314" s="23"/>
    </row>
    <row r="315" spans="2:6" ht="14.25" x14ac:dyDescent="0.2">
      <c r="B315" s="5"/>
      <c r="C315"/>
      <c r="F315" s="23"/>
    </row>
    <row r="316" spans="2:6" ht="14.25" x14ac:dyDescent="0.2">
      <c r="B316" s="5"/>
      <c r="C316"/>
      <c r="F316" s="23"/>
    </row>
    <row r="317" spans="2:6" ht="14.25" x14ac:dyDescent="0.2">
      <c r="B317" s="5"/>
      <c r="C317"/>
      <c r="F317" s="23"/>
    </row>
    <row r="318" spans="2:6" ht="14.25" x14ac:dyDescent="0.2">
      <c r="B318" s="5"/>
      <c r="C318"/>
      <c r="F318" s="23"/>
    </row>
    <row r="319" spans="2:6" ht="14.25" x14ac:dyDescent="0.2">
      <c r="B319" s="5"/>
      <c r="C319"/>
      <c r="F319" s="23"/>
    </row>
    <row r="320" spans="2:6" ht="14.25" x14ac:dyDescent="0.2">
      <c r="B320" s="5"/>
      <c r="C320"/>
      <c r="F320" s="23"/>
    </row>
    <row r="321" spans="2:6" ht="14.25" x14ac:dyDescent="0.2">
      <c r="B321" s="5"/>
      <c r="C321"/>
      <c r="F321" s="23"/>
    </row>
    <row r="322" spans="2:6" ht="14.25" x14ac:dyDescent="0.2">
      <c r="B322" s="5"/>
      <c r="C322"/>
      <c r="F322" s="23"/>
    </row>
    <row r="323" spans="2:6" ht="14.25" x14ac:dyDescent="0.2">
      <c r="B323" s="5"/>
      <c r="C323"/>
      <c r="F323" s="23"/>
    </row>
    <row r="324" spans="2:6" ht="14.25" x14ac:dyDescent="0.2">
      <c r="B324" s="5"/>
      <c r="C324"/>
      <c r="F324" s="23"/>
    </row>
    <row r="325" spans="2:6" ht="14.25" x14ac:dyDescent="0.2">
      <c r="B325" s="5"/>
      <c r="C325"/>
      <c r="F325" s="23"/>
    </row>
    <row r="326" spans="2:6" ht="14.25" x14ac:dyDescent="0.2">
      <c r="B326" s="5"/>
      <c r="C326"/>
      <c r="F326" s="23"/>
    </row>
    <row r="327" spans="2:6" ht="14.25" x14ac:dyDescent="0.2">
      <c r="B327" s="5"/>
      <c r="C327"/>
      <c r="F327" s="23"/>
    </row>
    <row r="328" spans="2:6" ht="14.25" x14ac:dyDescent="0.2">
      <c r="B328" s="5"/>
      <c r="C328"/>
      <c r="F328" s="23"/>
    </row>
    <row r="329" spans="2:6" ht="14.25" x14ac:dyDescent="0.2">
      <c r="B329" s="5"/>
      <c r="C329"/>
      <c r="F329" s="23"/>
    </row>
    <row r="330" spans="2:6" ht="14.25" x14ac:dyDescent="0.2">
      <c r="B330" s="5"/>
      <c r="C330"/>
      <c r="F330" s="23"/>
    </row>
    <row r="331" spans="2:6" ht="14.25" x14ac:dyDescent="0.2">
      <c r="B331" s="5"/>
      <c r="C331"/>
      <c r="F331" s="23"/>
    </row>
    <row r="332" spans="2:6" ht="14.25" x14ac:dyDescent="0.2">
      <c r="B332" s="5"/>
      <c r="C332"/>
      <c r="F332" s="23"/>
    </row>
    <row r="333" spans="2:6" ht="14.25" x14ac:dyDescent="0.2">
      <c r="B333" s="5"/>
      <c r="C333"/>
      <c r="F333" s="23"/>
    </row>
    <row r="334" spans="2:6" ht="14.25" x14ac:dyDescent="0.2">
      <c r="B334" s="5"/>
      <c r="C334"/>
      <c r="F334" s="23"/>
    </row>
    <row r="335" spans="2:6" ht="14.25" x14ac:dyDescent="0.2">
      <c r="B335" s="5"/>
      <c r="C335"/>
      <c r="F335" s="23"/>
    </row>
    <row r="336" spans="2:6" ht="14.25" x14ac:dyDescent="0.2">
      <c r="B336" s="5"/>
      <c r="C336"/>
      <c r="F336" s="23"/>
    </row>
    <row r="337" spans="2:6" ht="14.25" x14ac:dyDescent="0.2">
      <c r="B337" s="5"/>
      <c r="C337"/>
      <c r="F337" s="23"/>
    </row>
    <row r="338" spans="2:6" ht="14.25" x14ac:dyDescent="0.2">
      <c r="B338" s="5"/>
      <c r="C338"/>
      <c r="F338" s="23"/>
    </row>
    <row r="339" spans="2:6" ht="14.25" x14ac:dyDescent="0.2">
      <c r="B339" s="5"/>
      <c r="C339"/>
      <c r="F339" s="23"/>
    </row>
    <row r="340" spans="2:6" ht="14.25" x14ac:dyDescent="0.2">
      <c r="B340" s="5"/>
      <c r="C340"/>
      <c r="F340" s="23"/>
    </row>
    <row r="341" spans="2:6" ht="14.25" x14ac:dyDescent="0.2">
      <c r="B341" s="5"/>
      <c r="C341"/>
      <c r="F341" s="23"/>
    </row>
    <row r="342" spans="2:6" ht="14.25" x14ac:dyDescent="0.2">
      <c r="B342" s="5"/>
      <c r="C342"/>
      <c r="F342" s="23"/>
    </row>
    <row r="343" spans="2:6" ht="14.25" x14ac:dyDescent="0.2">
      <c r="B343" s="5"/>
      <c r="C343"/>
      <c r="F343" s="23"/>
    </row>
    <row r="344" spans="2:6" ht="14.25" x14ac:dyDescent="0.2">
      <c r="B344" s="5"/>
      <c r="C344"/>
      <c r="F344" s="23"/>
    </row>
    <row r="345" spans="2:6" ht="14.25" x14ac:dyDescent="0.2">
      <c r="B345" s="5"/>
      <c r="C345"/>
      <c r="F345" s="23"/>
    </row>
    <row r="346" spans="2:6" ht="14.25" x14ac:dyDescent="0.2">
      <c r="B346" s="5"/>
      <c r="C346"/>
      <c r="F346" s="23"/>
    </row>
    <row r="347" spans="2:6" ht="14.25" x14ac:dyDescent="0.2">
      <c r="B347" s="5"/>
      <c r="C347"/>
      <c r="F347" s="23"/>
    </row>
    <row r="348" spans="2:6" ht="14.25" x14ac:dyDescent="0.2">
      <c r="B348" s="5"/>
      <c r="C348"/>
      <c r="F348" s="23"/>
    </row>
    <row r="349" spans="2:6" ht="14.25" x14ac:dyDescent="0.2">
      <c r="B349" s="5"/>
      <c r="C349"/>
      <c r="F349" s="23"/>
    </row>
    <row r="350" spans="2:6" ht="14.25" x14ac:dyDescent="0.2">
      <c r="B350" s="5"/>
      <c r="C350"/>
      <c r="F350" s="23"/>
    </row>
    <row r="351" spans="2:6" ht="14.25" x14ac:dyDescent="0.2">
      <c r="B351" s="5"/>
      <c r="C351"/>
      <c r="F351" s="23"/>
    </row>
    <row r="352" spans="2:6" ht="14.25" x14ac:dyDescent="0.2">
      <c r="B352" s="5"/>
      <c r="C352"/>
      <c r="F352" s="23"/>
    </row>
    <row r="353" spans="2:6" ht="14.25" x14ac:dyDescent="0.2">
      <c r="B353" s="5"/>
      <c r="C353"/>
      <c r="F353" s="23"/>
    </row>
  </sheetData>
  <autoFilter ref="D3:H110"/>
  <mergeCells count="5">
    <mergeCell ref="B5:C5"/>
    <mergeCell ref="B1:C1"/>
    <mergeCell ref="B4:D4"/>
    <mergeCell ref="D1:H1"/>
    <mergeCell ref="A2:H2"/>
  </mergeCells>
  <phoneticPr fontId="0" type="noConversion"/>
  <printOptions horizontalCentered="1"/>
  <pageMargins left="0.94488188976377963" right="0.59055118110236227" top="0.78740157480314965" bottom="0.55118110236220474" header="0.19685039370078741" footer="0.15748031496062992"/>
  <pageSetup paperSize="9"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opLeftCell="A2" workbookViewId="0">
      <selection activeCell="C3" sqref="C3"/>
    </sheetView>
  </sheetViews>
  <sheetFormatPr defaultRowHeight="12.75" x14ac:dyDescent="0.2"/>
  <cols>
    <col min="1" max="1" width="7.28515625" customWidth="1"/>
    <col min="2" max="2" width="22.85546875" customWidth="1"/>
    <col min="3" max="3" width="58.5703125" customWidth="1"/>
    <col min="4" max="4" width="6.5703125" customWidth="1"/>
    <col min="5" max="5" width="9" hidden="1" customWidth="1"/>
    <col min="6" max="6" width="3.5703125" hidden="1" customWidth="1"/>
    <col min="7" max="8" width="9.140625" hidden="1" customWidth="1"/>
  </cols>
  <sheetData>
    <row r="1" spans="1:6" ht="48.75" customHeight="1" x14ac:dyDescent="0.2">
      <c r="A1" s="70" t="s">
        <v>26</v>
      </c>
      <c r="B1" s="70"/>
      <c r="C1" s="70"/>
      <c r="D1" s="14"/>
      <c r="E1" s="14"/>
      <c r="F1" s="14"/>
    </row>
    <row r="2" spans="1:6" ht="37.5" x14ac:dyDescent="0.3">
      <c r="A2" s="17" t="s">
        <v>18</v>
      </c>
      <c r="B2" s="16" t="s">
        <v>19</v>
      </c>
      <c r="C2" s="16" t="s">
        <v>20</v>
      </c>
    </row>
    <row r="3" spans="1:6" ht="306" customHeight="1" x14ac:dyDescent="0.2">
      <c r="A3" s="16">
        <v>1</v>
      </c>
      <c r="B3" s="18" t="s">
        <v>25</v>
      </c>
      <c r="C3" s="19" t="s">
        <v>29</v>
      </c>
    </row>
    <row r="4" spans="1:6" ht="56.25" x14ac:dyDescent="0.2">
      <c r="A4" s="16">
        <v>2</v>
      </c>
      <c r="B4" s="18" t="s">
        <v>27</v>
      </c>
      <c r="C4" s="19" t="s">
        <v>28</v>
      </c>
    </row>
    <row r="5" spans="1:6" ht="37.5" x14ac:dyDescent="0.3">
      <c r="A5" s="16">
        <v>3</v>
      </c>
      <c r="B5" s="15" t="s">
        <v>23</v>
      </c>
      <c r="C5" s="19" t="s">
        <v>21</v>
      </c>
    </row>
    <row r="6" spans="1:6" ht="37.5" x14ac:dyDescent="0.3">
      <c r="A6" s="16">
        <v>4</v>
      </c>
      <c r="B6" s="15" t="s">
        <v>24</v>
      </c>
      <c r="C6" s="19" t="s">
        <v>22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отчет за  2023 г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Моисеева Наталья Евгеньевна</cp:lastModifiedBy>
  <cp:lastPrinted>2024-05-03T08:50:33Z</cp:lastPrinted>
  <dcterms:created xsi:type="dcterms:W3CDTF">1996-10-08T23:32:33Z</dcterms:created>
  <dcterms:modified xsi:type="dcterms:W3CDTF">2024-06-26T11:00:09Z</dcterms:modified>
</cp:coreProperties>
</file>